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2120" windowHeight="8820" activeTab="0"/>
  </bookViews>
  <sheets>
    <sheet name="график учебного процесса" sheetId="1" r:id="rId1"/>
    <sheet name="уч.план последний" sheetId="2" r:id="rId2"/>
  </sheets>
  <definedNames/>
  <calcPr fullCalcOnLoad="1"/>
</workbook>
</file>

<file path=xl/sharedStrings.xml><?xml version="1.0" encoding="utf-8"?>
<sst xmlns="http://schemas.openxmlformats.org/spreadsheetml/2006/main" count="361" uniqueCount="257">
  <si>
    <t>3 курс</t>
  </si>
  <si>
    <t>в том числе</t>
  </si>
  <si>
    <t>Физическая культура</t>
  </si>
  <si>
    <t>индекс</t>
  </si>
  <si>
    <t>2 курс</t>
  </si>
  <si>
    <t>недель</t>
  </si>
  <si>
    <t>огсэ.00</t>
  </si>
  <si>
    <t>огсэ.02</t>
  </si>
  <si>
    <t>огсэ. 01</t>
  </si>
  <si>
    <t>Основы философии</t>
  </si>
  <si>
    <t>ЕН.00</t>
  </si>
  <si>
    <t>ЕН.01</t>
  </si>
  <si>
    <t>Всего теоретическое обучение</t>
  </si>
  <si>
    <t>Здоровый человек и его окружение</t>
  </si>
  <si>
    <t>Правовое обеспечение профессиональной деятельности</t>
  </si>
  <si>
    <t>1 курс</t>
  </si>
  <si>
    <t>1 сем.</t>
  </si>
  <si>
    <t>История</t>
  </si>
  <si>
    <t>огсэ. 03</t>
  </si>
  <si>
    <t>огсэ. 04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</si>
  <si>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</si>
  <si>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</si>
  <si>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</si>
  <si>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</si>
  <si>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</si>
  <si>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</si>
  <si>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</si>
  <si>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</si>
  <si>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</si>
  <si>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</si>
  <si>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</si>
  <si>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</si>
  <si>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Безопасность жизнедеятельности</t>
  </si>
  <si>
    <t>ПМ.01</t>
  </si>
  <si>
    <t>МДК 01.01</t>
  </si>
  <si>
    <t>МДК 01.02</t>
  </si>
  <si>
    <t>ПМ.02</t>
  </si>
  <si>
    <t>МДК 02.01</t>
  </si>
  <si>
    <t>МДК 02.02</t>
  </si>
  <si>
    <t>ПМ.03</t>
  </si>
  <si>
    <t>МДК 03.01</t>
  </si>
  <si>
    <t>ОП.12</t>
  </si>
  <si>
    <t>ПМ.04</t>
  </si>
  <si>
    <t>МДК 04.01</t>
  </si>
  <si>
    <t>Учебная практика</t>
  </si>
  <si>
    <t>курсов.работ (проектов)</t>
  </si>
  <si>
    <t>всего занятий</t>
  </si>
  <si>
    <t>Обязательная аудиторная</t>
  </si>
  <si>
    <t>Наименование циклов, разделов, дисциплин, профессиональных модулей, МДК, практик</t>
  </si>
  <si>
    <t>Распределение обязательной нагрузки по  курсам и семестрам (час. в сем.)</t>
  </si>
  <si>
    <t>план</t>
  </si>
  <si>
    <t>нед.</t>
  </si>
  <si>
    <t>4 сем.</t>
  </si>
  <si>
    <t>5 сем.</t>
  </si>
  <si>
    <t>3 сем.</t>
  </si>
  <si>
    <t>2 сем.</t>
  </si>
  <si>
    <t>Формы промежуточной аттестации Зач, ДЗ. Экз</t>
  </si>
  <si>
    <t>Основы фармакологии</t>
  </si>
  <si>
    <t>Основы неврологии</t>
  </si>
  <si>
    <t>Основы хирургии с травматологией</t>
  </si>
  <si>
    <t>Основы терапии</t>
  </si>
  <si>
    <t>Классический массаж</t>
  </si>
  <si>
    <t>Спортивный массаж</t>
  </si>
  <si>
    <t>Рефлекторные виды массажа</t>
  </si>
  <si>
    <t>Основы педиатрии</t>
  </si>
  <si>
    <t>Традиционный китайский и точечный массаж</t>
  </si>
  <si>
    <t>ИТОГО</t>
  </si>
  <si>
    <t>Всего</t>
  </si>
  <si>
    <t>УТВЕРЖДАЮ</t>
  </si>
  <si>
    <t>УЧЕБНЫЙ ПЛАН</t>
  </si>
  <si>
    <t>программы подготовки специалистов среднего звена</t>
  </si>
  <si>
    <t>Директор</t>
  </si>
  <si>
    <t>Государственное автономное учреждение Амурской области профессиональная образовательная организация</t>
  </si>
  <si>
    <t>_____________</t>
  </si>
  <si>
    <t>Е.В.Пушкарев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</si>
  <si>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</si>
  <si>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</si>
  <si>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</si>
  <si>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</si>
  <si>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на базе среднего общего образования </t>
  </si>
  <si>
    <t>квалификация</t>
  </si>
  <si>
    <t>форма обучения</t>
  </si>
  <si>
    <t>очная</t>
  </si>
  <si>
    <t>год начала 2022</t>
  </si>
  <si>
    <t>профиль получаемого профессионального образования</t>
  </si>
  <si>
    <t>1. График учебного процесса</t>
  </si>
  <si>
    <t>при реализации программы среднего (полного) общего образования</t>
  </si>
  <si>
    <t>Сентябрь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</si>
  <si>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</si>
  <si>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</si>
  <si>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</si>
  <si>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</si>
  <si>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</si>
  <si>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</si>
  <si>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янв-1 фев</t>
  </si>
  <si>
    <t>Февраль</t>
  </si>
  <si>
    <t>23 фев - 1 мар</t>
  </si>
  <si>
    <t>Март</t>
  </si>
  <si>
    <t>30 мар - 5 апр</t>
  </si>
  <si>
    <t>Апрель</t>
  </si>
  <si>
    <t>27 апр - 3 мая</t>
  </si>
  <si>
    <t>Май</t>
  </si>
  <si>
    <t>Июнь</t>
  </si>
  <si>
    <t>29 июн-  5июл</t>
  </si>
  <si>
    <t>Июль</t>
  </si>
  <si>
    <t>27 июл - 2 авг</t>
  </si>
  <si>
    <t>Август</t>
  </si>
  <si>
    <t>КУРС</t>
  </si>
  <si>
    <t>15 - 21</t>
  </si>
  <si>
    <t>22- 28</t>
  </si>
  <si>
    <t>29 сен - 5 окт</t>
  </si>
  <si>
    <t>13 - 19</t>
  </si>
  <si>
    <t>20 - 26</t>
  </si>
  <si>
    <t>17 - 23</t>
  </si>
  <si>
    <t>24 - 30</t>
  </si>
  <si>
    <t>22  - 28</t>
  </si>
  <si>
    <t>19 - 25</t>
  </si>
  <si>
    <t>16 - 22</t>
  </si>
  <si>
    <t>23 - 29</t>
  </si>
  <si>
    <t>18 - 24</t>
  </si>
  <si>
    <t>25 - 31</t>
  </si>
  <si>
    <t>15- 21</t>
  </si>
  <si>
    <t>22-28</t>
  </si>
  <si>
    <t>24 - 31</t>
  </si>
  <si>
    <t>::</t>
  </si>
  <si>
    <t>=</t>
  </si>
  <si>
    <t>У</t>
  </si>
  <si>
    <t>О</t>
  </si>
  <si>
    <t>III</t>
  </si>
  <si>
    <t>Теор.обуч.по дисциплинам, МДК и ПМ</t>
  </si>
  <si>
    <t>Подготовка к ГИА</t>
  </si>
  <si>
    <t>Обозначения:</t>
  </si>
  <si>
    <t>:</t>
  </si>
  <si>
    <t>Промежуточная аттестация</t>
  </si>
  <si>
    <t>Производственная практика</t>
  </si>
  <si>
    <t>Государственная итоговая аттестация</t>
  </si>
  <si>
    <t>Каникулы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</si>
  <si>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</si>
  <si>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</si>
  <si>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</si>
  <si>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ПРАКТИКИ</t>
  </si>
  <si>
    <t>Г И А</t>
  </si>
  <si>
    <t>Каникулы (нед)</t>
  </si>
  <si>
    <t>Производственная практика (по профилю специальности)</t>
  </si>
  <si>
    <t>подготовка</t>
  </si>
  <si>
    <t>проведение</t>
  </si>
  <si>
    <t>1 полуг</t>
  </si>
  <si>
    <t>2 полуг</t>
  </si>
  <si>
    <t>1 пол</t>
  </si>
  <si>
    <t>2 пол</t>
  </si>
  <si>
    <t>нед</t>
  </si>
  <si>
    <t>час.</t>
  </si>
  <si>
    <t>"Амурский медицинский колледж"</t>
  </si>
  <si>
    <t>1 - 7</t>
  </si>
  <si>
    <t>8-14</t>
  </si>
  <si>
    <t>6 - 12</t>
  </si>
  <si>
    <t xml:space="preserve">3  -   9 </t>
  </si>
  <si>
    <t>10 - 16</t>
  </si>
  <si>
    <t>1   -  7</t>
  </si>
  <si>
    <t>8 - 14</t>
  </si>
  <si>
    <t>5   -  11</t>
  </si>
  <si>
    <t>12 - 18</t>
  </si>
  <si>
    <t>2  -  8</t>
  </si>
  <si>
    <t>9  -  15</t>
  </si>
  <si>
    <t>2  -   8</t>
  </si>
  <si>
    <t>9  - 15</t>
  </si>
  <si>
    <t>6   - 12</t>
  </si>
  <si>
    <t>4  - 10</t>
  </si>
  <si>
    <t>11 - 17</t>
  </si>
  <si>
    <t>8 -14</t>
  </si>
  <si>
    <t>6  -  12</t>
  </si>
  <si>
    <t>3 -   9</t>
  </si>
  <si>
    <t>34.02.02</t>
  </si>
  <si>
    <t>Медицинский массаж (для обучения лиц с ограниченными возможностями здоровья по зрению)</t>
  </si>
  <si>
    <t>медицинская сестра по массажу/медицинский брат по массажу</t>
  </si>
  <si>
    <t xml:space="preserve">Общий гуманитарный и социально-экономический цикл </t>
  </si>
  <si>
    <t>Основы информатики и ИКТ в профессиональной деятельности</t>
  </si>
  <si>
    <t>ЕН.02</t>
  </si>
  <si>
    <t>ЕН.03</t>
  </si>
  <si>
    <t>Общепрофессиональный цикл</t>
  </si>
  <si>
    <t>Анатомия и физиология человека с основами топографической анатомии</t>
  </si>
  <si>
    <t>Основы латинского языка с медицинской терминологией</t>
  </si>
  <si>
    <t>Основы эпидемиологии и инфекционной безопасности</t>
  </si>
  <si>
    <t>Основы лечебной физической культуры</t>
  </si>
  <si>
    <t>ПО.00</t>
  </si>
  <si>
    <t>Профессиональный цикл</t>
  </si>
  <si>
    <t>Проведение обследования пациента и проведение классического массажа</t>
  </si>
  <si>
    <t>УП.01</t>
  </si>
  <si>
    <t>ПП.01</t>
  </si>
  <si>
    <t>ПМ.01 Э</t>
  </si>
  <si>
    <t>Экзамен по модулю</t>
  </si>
  <si>
    <t>МДК 02.03</t>
  </si>
  <si>
    <t>Массаж в сочетании с постизометрической релаксацией мышц</t>
  </si>
  <si>
    <t xml:space="preserve">Производственная практика </t>
  </si>
  <si>
    <t>ПМ.02 Э</t>
  </si>
  <si>
    <t>Проведение обследования и выполнение массажа в педиатрической практике</t>
  </si>
  <si>
    <t>Массаж в педиатрической практике</t>
  </si>
  <si>
    <t>ПМ.03 Э</t>
  </si>
  <si>
    <t>ПП. 02</t>
  </si>
  <si>
    <t>ПП. 03</t>
  </si>
  <si>
    <t>Оказание медицинской помощи в экстренной форме</t>
  </si>
  <si>
    <t>Основы реаниматологии</t>
  </si>
  <si>
    <t>УП.04</t>
  </si>
  <si>
    <t>ПМ.04 Э</t>
  </si>
  <si>
    <t>ПП</t>
  </si>
  <si>
    <t>Производственная практика по профилю специальности</t>
  </si>
  <si>
    <t>огсэ. 05</t>
  </si>
  <si>
    <t>Психология общения</t>
  </si>
  <si>
    <t>промежуточная аттестация</t>
  </si>
  <si>
    <t>практич. занятий     (в подгруп.)</t>
  </si>
  <si>
    <t>практика</t>
  </si>
  <si>
    <t>теоретических занятий в группах</t>
  </si>
  <si>
    <t>Проведение обследования пациента и выполнение рефлекторных видов массажа</t>
  </si>
  <si>
    <t>добавлено из вариативной части</t>
  </si>
  <si>
    <t>Экология и гигиена профессиональной деятельности</t>
  </si>
  <si>
    <t>ГИА.00</t>
  </si>
  <si>
    <t>Государственная итоговая аттестация (государственный экзамен)</t>
  </si>
  <si>
    <t>огсэ. 06</t>
  </si>
  <si>
    <t>Культура речи</t>
  </si>
  <si>
    <t>огсэ. 07</t>
  </si>
  <si>
    <t>История медицины Амурской области</t>
  </si>
  <si>
    <t>Математический и общий естественно-научный цикл</t>
  </si>
  <si>
    <t>огсэ. 08</t>
  </si>
  <si>
    <t>Общая психология</t>
  </si>
  <si>
    <t>Иностранный язык в профессиональной деятельности</t>
  </si>
  <si>
    <t>разница</t>
  </si>
  <si>
    <t>нормативный срок освоения ООП</t>
  </si>
  <si>
    <t>2 года 6 мес.</t>
  </si>
  <si>
    <t>всего</t>
  </si>
  <si>
    <t>теор</t>
  </si>
  <si>
    <t>прак</t>
  </si>
  <si>
    <t>вар</t>
  </si>
  <si>
    <t>итого</t>
  </si>
  <si>
    <t>экз</t>
  </si>
  <si>
    <t>ОП.13</t>
  </si>
  <si>
    <t xml:space="preserve">Основы сестринского дела </t>
  </si>
  <si>
    <r>
      <t xml:space="preserve">3. План учебного процесса по ППССЗ специальность 34.02.02 "Медицинский массаж" 
 </t>
    </r>
    <r>
      <rPr>
        <b/>
        <i/>
        <sz val="8"/>
        <rFont val="Arial Cyr"/>
        <family val="0"/>
      </rPr>
      <t>(для обучения лиц с ограниченными возможностями здоровья  по зрению) очная форма с 2022 года</t>
    </r>
  </si>
  <si>
    <t>6 нед</t>
  </si>
  <si>
    <t>2 нед</t>
  </si>
  <si>
    <t>0,5 нед</t>
  </si>
  <si>
    <t>/У</t>
  </si>
  <si>
    <t>огсэ. 09</t>
  </si>
  <si>
    <t>Основы права</t>
  </si>
  <si>
    <t>Основы экономики и финансовой грамотности</t>
  </si>
  <si>
    <t>ЗР</t>
  </si>
  <si>
    <t>ЗЖ</t>
  </si>
  <si>
    <t>ЛПВ</t>
  </si>
  <si>
    <t>т.30 пр 78</t>
  </si>
  <si>
    <t>Э-18</t>
  </si>
  <si>
    <t>ОП.14</t>
  </si>
  <si>
    <t>Основы акушерства и гинекологии</t>
  </si>
  <si>
    <t>экз 
комп</t>
  </si>
  <si>
    <t>14/30</t>
  </si>
  <si>
    <t>10/36</t>
  </si>
  <si>
    <t>6/12</t>
  </si>
  <si>
    <t>Х</t>
  </si>
  <si>
    <t>Преддипломная практика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</si>
</sst>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&quot; &quot;???/???"/>
    <numFmt numFmtId="175" formatCode="#&quot; &quot;??/100"/>
    <numFmt numFmtId="176" formatCode="0.0E+00"/>
    <numFmt numFmtId="177" formatCode="0.0"/>
    <numFmt numFmtId="178" formatCode="0.000"/>
    <numFmt numFmtId="179" formatCode="0.0000"/>
  </numFmts>
  <fonts count="9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b/>
      <i/>
      <sz val="11"/>
      <name val="Arial Cyr"/>
      <family val="0"/>
    </font>
    <font>
      <b/>
      <i/>
      <sz val="8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i/>
      <sz val="7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i/>
      <sz val="8"/>
      <name val="Aksent"/>
      <family val="0"/>
    </font>
    <font>
      <b/>
      <sz val="10"/>
      <name val="Aksent"/>
      <family val="0"/>
    </font>
    <font>
      <sz val="7"/>
      <name val="Aksent"/>
      <family val="0"/>
    </font>
    <font>
      <sz val="8"/>
      <name val="Aksent"/>
      <family val="0"/>
    </font>
    <font>
      <sz val="6"/>
      <name val="Aksent"/>
      <family val="0"/>
    </font>
    <font>
      <sz val="10"/>
      <name val="Aksent"/>
      <family val="0"/>
    </font>
    <font>
      <b/>
      <i/>
      <sz val="10"/>
      <name val="Aksent"/>
      <family val="0"/>
    </font>
    <font>
      <i/>
      <sz val="10"/>
      <name val="Aksent"/>
      <family val="0"/>
    </font>
    <font>
      <b/>
      <sz val="11"/>
      <name val="Arial Cyr"/>
      <family val="0"/>
    </font>
    <font>
      <sz val="11"/>
      <name val="Aksent"/>
      <family val="0"/>
    </font>
    <font>
      <i/>
      <sz val="11"/>
      <name val="Aksent"/>
      <family val="0"/>
    </font>
    <font>
      <b/>
      <i/>
      <sz val="11"/>
      <name val="Aksent"/>
      <family val="0"/>
    </font>
    <font>
      <i/>
      <sz val="10"/>
      <name val="Arial Cyr"/>
      <family val="0"/>
    </font>
    <font>
      <b/>
      <sz val="5"/>
      <name val="Aksent"/>
      <family val="0"/>
    </font>
    <font>
      <b/>
      <sz val="8"/>
      <name val="Aksent"/>
      <family val="0"/>
    </font>
    <font>
      <i/>
      <sz val="9"/>
      <name val="Aksent"/>
      <family val="0"/>
    </font>
    <font>
      <b/>
      <sz val="8"/>
      <name val="Arial"/>
      <family val="2"/>
    </font>
    <font>
      <b/>
      <sz val="9"/>
      <name val="Aksent"/>
      <family val="0"/>
    </font>
    <font>
      <b/>
      <sz val="7"/>
      <name val="Aksent"/>
      <family val="0"/>
    </font>
    <font>
      <sz val="5"/>
      <name val="Aksent"/>
      <family val="0"/>
    </font>
    <font>
      <sz val="7.5"/>
      <name val="Aksent"/>
      <family val="0"/>
    </font>
    <font>
      <sz val="9"/>
      <name val="Aksent"/>
      <family val="0"/>
    </font>
    <font>
      <i/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i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1" fillId="0" borderId="15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4" fillId="0" borderId="21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24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vertical="center" textRotation="90"/>
    </xf>
    <xf numFmtId="49" fontId="22" fillId="0" borderId="11" xfId="0" applyNumberFormat="1" applyFont="1" applyBorder="1" applyAlignment="1">
      <alignment vertical="center" textRotation="90" wrapText="1"/>
    </xf>
    <xf numFmtId="49" fontId="23" fillId="0" borderId="14" xfId="0" applyNumberFormat="1" applyFont="1" applyBorder="1" applyAlignment="1">
      <alignment vertical="center" textRotation="90" wrapText="1"/>
    </xf>
    <xf numFmtId="49" fontId="22" fillId="0" borderId="14" xfId="0" applyNumberFormat="1" applyFont="1" applyBorder="1" applyAlignment="1">
      <alignment vertical="center" textRotation="90" wrapText="1"/>
    </xf>
    <xf numFmtId="0" fontId="33" fillId="0" borderId="16" xfId="0" applyFont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 wrapText="1"/>
    </xf>
    <xf numFmtId="11" fontId="33" fillId="0" borderId="16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Border="1" applyAlignment="1">
      <alignment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3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center"/>
    </xf>
    <xf numFmtId="0" fontId="4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89" fillId="0" borderId="14" xfId="0" applyFont="1" applyBorder="1" applyAlignment="1">
      <alignment/>
    </xf>
    <xf numFmtId="0" fontId="91" fillId="0" borderId="11" xfId="0" applyFont="1" applyBorder="1" applyAlignment="1">
      <alignment wrapText="1"/>
    </xf>
    <xf numFmtId="0" fontId="91" fillId="0" borderId="11" xfId="0" applyFont="1" applyBorder="1" applyAlignment="1">
      <alignment horizontal="center" wrapText="1"/>
    </xf>
    <xf numFmtId="0" fontId="90" fillId="0" borderId="0" xfId="0" applyFont="1" applyAlignment="1">
      <alignment horizontal="left"/>
    </xf>
    <xf numFmtId="0" fontId="92" fillId="0" borderId="11" xfId="0" applyFont="1" applyBorder="1" applyAlignment="1">
      <alignment/>
    </xf>
    <xf numFmtId="0" fontId="91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89" fillId="0" borderId="0" xfId="0" applyFont="1" applyAlignment="1">
      <alignment/>
    </xf>
    <xf numFmtId="0" fontId="94" fillId="0" borderId="11" xfId="0" applyFont="1" applyBorder="1" applyAlignment="1">
      <alignment/>
    </xf>
    <xf numFmtId="0" fontId="95" fillId="0" borderId="11" xfId="0" applyFont="1" applyBorder="1" applyAlignment="1">
      <alignment wrapText="1"/>
    </xf>
    <xf numFmtId="0" fontId="95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6" fillId="0" borderId="0" xfId="0" applyFont="1" applyAlignment="1">
      <alignment/>
    </xf>
    <xf numFmtId="0" fontId="89" fillId="0" borderId="12" xfId="0" applyFont="1" applyBorder="1" applyAlignment="1">
      <alignment/>
    </xf>
    <xf numFmtId="0" fontId="89" fillId="0" borderId="11" xfId="0" applyFont="1" applyBorder="1" applyAlignment="1">
      <alignment/>
    </xf>
    <xf numFmtId="0" fontId="92" fillId="0" borderId="14" xfId="0" applyFont="1" applyBorder="1" applyAlignment="1">
      <alignment horizontal="center"/>
    </xf>
    <xf numFmtId="0" fontId="89" fillId="0" borderId="11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89" fillId="0" borderId="14" xfId="0" applyFont="1" applyBorder="1" applyAlignment="1">
      <alignment wrapText="1"/>
    </xf>
    <xf numFmtId="0" fontId="89" fillId="0" borderId="14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92" fillId="0" borderId="19" xfId="0" applyFont="1" applyBorder="1" applyAlignment="1">
      <alignment horizontal="center" wrapText="1"/>
    </xf>
    <xf numFmtId="0" fontId="92" fillId="0" borderId="11" xfId="0" applyFont="1" applyBorder="1" applyAlignment="1">
      <alignment horizontal="center" wrapText="1"/>
    </xf>
    <xf numFmtId="0" fontId="89" fillId="0" borderId="0" xfId="0" applyFont="1" applyAlignment="1">
      <alignment wrapText="1"/>
    </xf>
    <xf numFmtId="0" fontId="89" fillId="0" borderId="11" xfId="0" applyFont="1" applyBorder="1" applyAlignment="1">
      <alignment horizontal="left"/>
    </xf>
    <xf numFmtId="0" fontId="89" fillId="0" borderId="11" xfId="0" applyFont="1" applyBorder="1" applyAlignment="1">
      <alignment wrapText="1"/>
    </xf>
    <xf numFmtId="0" fontId="91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97" fillId="0" borderId="26" xfId="0" applyFont="1" applyFill="1" applyBorder="1" applyAlignment="1">
      <alignment horizontal="center"/>
    </xf>
    <xf numFmtId="0" fontId="89" fillId="0" borderId="17" xfId="0" applyFont="1" applyBorder="1" applyAlignment="1">
      <alignment horizontal="center" wrapText="1"/>
    </xf>
    <xf numFmtId="0" fontId="89" fillId="0" borderId="26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89" fillId="0" borderId="18" xfId="0" applyFont="1" applyBorder="1" applyAlignment="1">
      <alignment horizontal="center" wrapText="1"/>
    </xf>
    <xf numFmtId="0" fontId="89" fillId="0" borderId="21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1" fontId="13" fillId="0" borderId="32" xfId="0" applyNumberFormat="1" applyFont="1" applyFill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wrapText="1"/>
    </xf>
    <xf numFmtId="0" fontId="36" fillId="0" borderId="11" xfId="0" applyNumberFormat="1" applyFont="1" applyBorder="1" applyAlignment="1">
      <alignment horizontal="center" wrapText="1"/>
    </xf>
    <xf numFmtId="0" fontId="89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89" fillId="0" borderId="35" xfId="0" applyFont="1" applyBorder="1" applyAlignment="1">
      <alignment horizontal="center" wrapText="1"/>
    </xf>
    <xf numFmtId="0" fontId="89" fillId="0" borderId="34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wrapText="1"/>
    </xf>
    <xf numFmtId="0" fontId="97" fillId="0" borderId="21" xfId="0" applyFont="1" applyFill="1" applyBorder="1" applyAlignment="1">
      <alignment horizontal="center"/>
    </xf>
    <xf numFmtId="0" fontId="97" fillId="33" borderId="2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93" fillId="0" borderId="19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2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91" fillId="0" borderId="39" xfId="0" applyFont="1" applyBorder="1" applyAlignment="1">
      <alignment wrapText="1"/>
    </xf>
    <xf numFmtId="0" fontId="93" fillId="0" borderId="22" xfId="0" applyFont="1" applyBorder="1" applyAlignment="1">
      <alignment horizontal="center" wrapText="1"/>
    </xf>
    <xf numFmtId="0" fontId="94" fillId="0" borderId="39" xfId="0" applyFont="1" applyBorder="1" applyAlignment="1">
      <alignment horizontal="center"/>
    </xf>
    <xf numFmtId="0" fontId="92" fillId="0" borderId="39" xfId="0" applyFont="1" applyBorder="1" applyAlignment="1">
      <alignment horizontal="center" wrapText="1"/>
    </xf>
    <xf numFmtId="0" fontId="97" fillId="33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97" fillId="33" borderId="3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91" fillId="0" borderId="17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3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94" fillId="0" borderId="17" xfId="0" applyFont="1" applyBorder="1" applyAlignment="1">
      <alignment horizontal="center"/>
    </xf>
    <xf numFmtId="0" fontId="97" fillId="0" borderId="33" xfId="0" applyFont="1" applyFill="1" applyBorder="1" applyAlignment="1">
      <alignment horizontal="center"/>
    </xf>
    <xf numFmtId="0" fontId="92" fillId="0" borderId="17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92" fillId="0" borderId="12" xfId="0" applyFont="1" applyBorder="1" applyAlignment="1">
      <alignment wrapText="1"/>
    </xf>
    <xf numFmtId="0" fontId="11" fillId="0" borderId="2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9" fillId="0" borderId="39" xfId="0" applyFont="1" applyBorder="1" applyAlignment="1">
      <alignment horizontal="center" wrapText="1"/>
    </xf>
    <xf numFmtId="0" fontId="89" fillId="0" borderId="16" xfId="0" applyFont="1" applyBorder="1" applyAlignment="1">
      <alignment horizontal="center"/>
    </xf>
    <xf numFmtId="0" fontId="89" fillId="0" borderId="39" xfId="0" applyFont="1" applyBorder="1" applyAlignment="1">
      <alignment horizontal="center"/>
    </xf>
    <xf numFmtId="0" fontId="11" fillId="0" borderId="40" xfId="0" applyFont="1" applyFill="1" applyBorder="1" applyAlignment="1">
      <alignment horizontal="center" wrapText="1"/>
    </xf>
    <xf numFmtId="0" fontId="92" fillId="0" borderId="18" xfId="0" applyFont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" fillId="33" borderId="24" xfId="0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textRotation="90"/>
    </xf>
    <xf numFmtId="0" fontId="43" fillId="0" borderId="12" xfId="0" applyFont="1" applyBorder="1" applyAlignment="1">
      <alignment horizontal="center" textRotation="90" wrapText="1"/>
    </xf>
    <xf numFmtId="0" fontId="43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3" fillId="0" borderId="10" xfId="0" applyFont="1" applyBorder="1" applyAlignment="1">
      <alignment horizontal="center" textRotation="90"/>
    </xf>
    <xf numFmtId="0" fontId="43" fillId="0" borderId="41" xfId="0" applyFont="1" applyBorder="1" applyAlignment="1">
      <alignment horizontal="center" textRotation="90"/>
    </xf>
    <xf numFmtId="0" fontId="43" fillId="0" borderId="14" xfId="0" applyFont="1" applyBorder="1" applyAlignment="1">
      <alignment horizontal="center" textRotation="90"/>
    </xf>
    <xf numFmtId="0" fontId="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textRotation="90" wrapText="1"/>
    </xf>
    <xf numFmtId="0" fontId="43" fillId="0" borderId="41" xfId="0" applyFont="1" applyBorder="1" applyAlignment="1">
      <alignment horizontal="center" textRotation="90" wrapText="1"/>
    </xf>
    <xf numFmtId="0" fontId="43" fillId="0" borderId="14" xfId="0" applyFont="1" applyBorder="1" applyAlignment="1">
      <alignment horizontal="center" textRotation="90" wrapText="1"/>
    </xf>
    <xf numFmtId="0" fontId="43" fillId="0" borderId="19" xfId="0" applyFont="1" applyBorder="1" applyAlignment="1">
      <alignment horizontal="center" textRotation="90" wrapText="1"/>
    </xf>
    <xf numFmtId="0" fontId="43" fillId="0" borderId="23" xfId="0" applyFont="1" applyBorder="1" applyAlignment="1">
      <alignment horizontal="center" textRotation="90" wrapText="1"/>
    </xf>
    <xf numFmtId="0" fontId="43" fillId="0" borderId="13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3" fillId="0" borderId="11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textRotation="90"/>
    </xf>
    <xf numFmtId="0" fontId="44" fillId="0" borderId="41" xfId="0" applyFont="1" applyBorder="1" applyAlignment="1">
      <alignment horizontal="center" textRotation="90"/>
    </xf>
    <xf numFmtId="0" fontId="44" fillId="0" borderId="14" xfId="0" applyFont="1" applyBorder="1" applyAlignment="1">
      <alignment horizontal="center" textRotation="90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39" xfId="0" applyNumberFormat="1" applyFont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77" fontId="0" fillId="0" borderId="18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2" fillId="34" borderId="11" xfId="0" applyFont="1" applyFill="1" applyBorder="1" applyAlignment="1">
      <alignment horizontal="center" textRotation="90"/>
    </xf>
    <xf numFmtId="0" fontId="24" fillId="0" borderId="3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textRotation="90" wrapText="1"/>
    </xf>
    <xf numFmtId="0" fontId="24" fillId="34" borderId="13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39" fillId="0" borderId="19" xfId="0" applyFont="1" applyBorder="1" applyAlignment="1">
      <alignment horizontal="center" textRotation="90"/>
    </xf>
    <xf numFmtId="0" fontId="39" fillId="0" borderId="22" xfId="0" applyFont="1" applyBorder="1" applyAlignment="1">
      <alignment horizontal="center" textRotation="90"/>
    </xf>
    <xf numFmtId="0" fontId="39" fillId="0" borderId="23" xfId="0" applyFont="1" applyBorder="1" applyAlignment="1">
      <alignment horizontal="center" textRotation="90"/>
    </xf>
    <xf numFmtId="0" fontId="39" fillId="0" borderId="32" xfId="0" applyFont="1" applyBorder="1" applyAlignment="1">
      <alignment horizontal="center" textRotation="90"/>
    </xf>
    <xf numFmtId="0" fontId="24" fillId="0" borderId="3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textRotation="90" wrapText="1"/>
    </xf>
    <xf numFmtId="49" fontId="22" fillId="0" borderId="14" xfId="0" applyNumberFormat="1" applyFont="1" applyBorder="1" applyAlignment="1">
      <alignment horizontal="center" vertical="center" textRotation="90" wrapText="1"/>
    </xf>
    <xf numFmtId="177" fontId="33" fillId="0" borderId="12" xfId="0" applyNumberFormat="1" applyFont="1" applyBorder="1" applyAlignment="1">
      <alignment horizontal="center" vertical="center" wrapText="1"/>
    </xf>
    <xf numFmtId="177" fontId="33" fillId="0" borderId="39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/>
    </xf>
    <xf numFmtId="177" fontId="7" fillId="0" borderId="3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textRotation="90" wrapText="1"/>
    </xf>
    <xf numFmtId="49" fontId="23" fillId="0" borderId="14" xfId="0" applyNumberFormat="1" applyFont="1" applyBorder="1" applyAlignment="1">
      <alignment horizontal="center" vertical="center" textRotation="90" wrapText="1"/>
    </xf>
    <xf numFmtId="49" fontId="23" fillId="0" borderId="10" xfId="0" applyNumberFormat="1" applyFont="1" applyBorder="1" applyAlignment="1">
      <alignment horizontal="left" vertical="center" textRotation="90" wrapText="1"/>
    </xf>
    <xf numFmtId="49" fontId="23" fillId="0" borderId="14" xfId="0" applyNumberFormat="1" applyFont="1" applyBorder="1" applyAlignment="1">
      <alignment horizontal="left" vertical="center" textRotation="90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90" fillId="33" borderId="35" xfId="0" applyFont="1" applyFill="1" applyBorder="1" applyAlignment="1">
      <alignment horizontal="center"/>
    </xf>
    <xf numFmtId="0" fontId="90" fillId="33" borderId="39" xfId="0" applyFont="1" applyFill="1" applyBorder="1" applyAlignment="1">
      <alignment horizontal="center"/>
    </xf>
    <xf numFmtId="0" fontId="7" fillId="16" borderId="35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0">
      <selection activeCell="T29" sqref="T29:AB30"/>
    </sheetView>
  </sheetViews>
  <sheetFormatPr defaultColWidth="9.00390625" defaultRowHeight="12.75"/>
  <cols>
    <col min="1" max="52" width="2.75390625" style="0" customWidth="1"/>
    <col min="53" max="53" width="3.25390625" style="0" customWidth="1"/>
  </cols>
  <sheetData>
    <row r="1" spans="2:53" ht="12.75">
      <c r="B1" s="423" t="s">
        <v>68</v>
      </c>
      <c r="C1" s="423"/>
      <c r="D1" s="423"/>
      <c r="E1" s="423"/>
      <c r="F1" s="423"/>
      <c r="G1" s="59"/>
      <c r="H1" s="59"/>
      <c r="I1" s="59"/>
      <c r="J1" s="424" t="s">
        <v>69</v>
      </c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60"/>
    </row>
    <row r="2" spans="1:53" ht="12.75">
      <c r="A2" s="61"/>
      <c r="B2" s="59"/>
      <c r="C2" s="59"/>
      <c r="D2" s="59"/>
      <c r="E2" s="59"/>
      <c r="F2" s="59"/>
      <c r="G2" s="59"/>
      <c r="H2" s="59"/>
      <c r="I2" s="59"/>
      <c r="J2" s="425" t="s">
        <v>70</v>
      </c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62"/>
    </row>
    <row r="3" spans="1:53" ht="12.75">
      <c r="A3" s="61"/>
      <c r="B3" s="426" t="s">
        <v>71</v>
      </c>
      <c r="C3" s="426"/>
      <c r="D3" s="426"/>
      <c r="E3" s="426"/>
      <c r="F3" s="426"/>
      <c r="G3" s="59"/>
      <c r="H3" s="59"/>
      <c r="I3" s="59"/>
      <c r="J3" s="59"/>
      <c r="K3" s="59"/>
      <c r="L3" s="63"/>
      <c r="M3" s="63"/>
      <c r="N3" s="63"/>
      <c r="O3" s="63"/>
      <c r="P3" s="53"/>
      <c r="Q3" s="64"/>
      <c r="R3" s="53"/>
      <c r="S3" s="65"/>
      <c r="T3" s="66"/>
      <c r="U3" s="65"/>
      <c r="V3" s="65"/>
      <c r="W3" s="65"/>
      <c r="X3" s="66"/>
      <c r="Y3" s="67"/>
      <c r="Z3" s="66"/>
      <c r="AA3" s="66"/>
      <c r="AB3" s="68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7"/>
      <c r="AN3" s="70"/>
      <c r="AO3" s="70"/>
      <c r="AP3" s="70"/>
      <c r="AQ3" s="70"/>
      <c r="AR3" s="70"/>
      <c r="AS3" s="70"/>
      <c r="AT3" s="53"/>
      <c r="AU3" s="53"/>
      <c r="AV3" s="53"/>
      <c r="AW3" s="53"/>
      <c r="AX3" s="53"/>
      <c r="AY3" s="53"/>
      <c r="AZ3" s="53"/>
      <c r="BA3" s="62"/>
    </row>
    <row r="4" spans="1:53" ht="12.75">
      <c r="A4" s="61"/>
      <c r="B4" s="59"/>
      <c r="C4" s="59"/>
      <c r="D4" s="59"/>
      <c r="E4" s="59"/>
      <c r="F4" s="59"/>
      <c r="G4" s="59"/>
      <c r="H4" s="59"/>
      <c r="I4" s="59"/>
      <c r="J4" s="59"/>
      <c r="K4" s="425" t="s">
        <v>72</v>
      </c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62"/>
    </row>
    <row r="5" spans="1:53" ht="12.75">
      <c r="A5" s="61"/>
      <c r="B5" t="s">
        <v>73</v>
      </c>
      <c r="F5" s="59"/>
      <c r="G5" s="59"/>
      <c r="H5" s="59"/>
      <c r="I5" s="59"/>
      <c r="J5" s="59"/>
      <c r="K5" s="425" t="s">
        <v>152</v>
      </c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62"/>
    </row>
    <row r="6" spans="1:53" ht="12.75">
      <c r="A6" s="61"/>
      <c r="B6" s="59" t="s">
        <v>74</v>
      </c>
      <c r="C6" s="59"/>
      <c r="D6" s="59"/>
      <c r="E6" s="59"/>
      <c r="F6" s="59"/>
      <c r="G6" s="59"/>
      <c r="H6" s="59"/>
      <c r="I6" s="59"/>
      <c r="J6" s="59"/>
      <c r="K6" s="71"/>
      <c r="L6" s="418" t="s">
        <v>75</v>
      </c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62"/>
    </row>
    <row r="7" spans="1:53" ht="12.75">
      <c r="A7" s="61"/>
      <c r="B7" s="59"/>
      <c r="C7" s="59"/>
      <c r="D7" s="59"/>
      <c r="E7" s="59"/>
      <c r="F7" s="59"/>
      <c r="G7" s="59"/>
      <c r="H7" s="59"/>
      <c r="I7" s="59"/>
      <c r="J7" s="59"/>
      <c r="K7" s="71"/>
      <c r="L7" s="64"/>
      <c r="M7" s="64"/>
      <c r="N7" s="64"/>
      <c r="O7" s="64"/>
      <c r="P7" s="56"/>
      <c r="Q7" s="64"/>
      <c r="R7" s="56"/>
      <c r="S7" s="67"/>
      <c r="T7" s="72"/>
      <c r="U7" s="67"/>
      <c r="V7" s="67"/>
      <c r="W7" s="67"/>
      <c r="X7" s="72"/>
      <c r="Y7" s="67"/>
      <c r="Z7" s="72"/>
      <c r="AA7" s="72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7"/>
      <c r="AN7" s="73"/>
      <c r="AO7" s="73"/>
      <c r="AP7" s="73"/>
      <c r="AQ7" s="73"/>
      <c r="AR7" s="73"/>
      <c r="AS7" s="73"/>
      <c r="AT7" s="53"/>
      <c r="AU7" s="53"/>
      <c r="AV7" s="53"/>
      <c r="AW7" s="53"/>
      <c r="AX7" s="53"/>
      <c r="AY7" s="53"/>
      <c r="AZ7" s="53"/>
      <c r="BA7" s="62"/>
    </row>
    <row r="8" spans="1:53" ht="15">
      <c r="A8" s="61"/>
      <c r="B8" s="59"/>
      <c r="C8" s="59"/>
      <c r="D8" s="59"/>
      <c r="E8" s="59"/>
      <c r="F8" s="59"/>
      <c r="G8" s="59"/>
      <c r="H8" s="59"/>
      <c r="I8" s="59"/>
      <c r="J8" s="59"/>
      <c r="K8" s="71"/>
      <c r="L8" s="74" t="s">
        <v>172</v>
      </c>
      <c r="M8" s="74"/>
      <c r="N8" s="74"/>
      <c r="O8" s="74"/>
      <c r="P8" s="75" t="s">
        <v>173</v>
      </c>
      <c r="Q8" s="64"/>
      <c r="S8" s="76"/>
      <c r="T8" s="77"/>
      <c r="U8" s="76"/>
      <c r="V8" s="76"/>
      <c r="W8" s="76"/>
      <c r="X8" s="77"/>
      <c r="Y8" s="76"/>
      <c r="Z8" s="77"/>
      <c r="AA8" s="77"/>
      <c r="AB8" s="78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6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62"/>
    </row>
    <row r="9" spans="1:53" ht="12.75">
      <c r="A9" s="61"/>
      <c r="B9" s="59"/>
      <c r="C9" s="59"/>
      <c r="D9" s="59"/>
      <c r="E9" s="59"/>
      <c r="F9" s="59"/>
      <c r="G9" s="59"/>
      <c r="H9" s="59"/>
      <c r="I9" s="59"/>
      <c r="J9" s="59"/>
      <c r="K9" s="71"/>
      <c r="L9" s="81" t="s">
        <v>76</v>
      </c>
      <c r="M9" s="64"/>
      <c r="N9" s="64"/>
      <c r="O9" s="64"/>
      <c r="P9" s="56"/>
      <c r="Q9" s="64"/>
      <c r="R9" s="82" t="s">
        <v>77</v>
      </c>
      <c r="S9" s="72"/>
      <c r="T9" s="72"/>
      <c r="U9" s="67"/>
      <c r="V9" s="67"/>
      <c r="W9" s="67"/>
      <c r="X9" s="72"/>
      <c r="Y9" s="67"/>
      <c r="Z9" s="72"/>
      <c r="AA9" s="72"/>
      <c r="AB9" s="68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7"/>
      <c r="AN9" s="73"/>
      <c r="AO9" s="73"/>
      <c r="AP9" s="73"/>
      <c r="AQ9" s="73"/>
      <c r="AR9" s="73"/>
      <c r="AS9" s="73"/>
      <c r="AT9" s="53"/>
      <c r="AU9" s="53"/>
      <c r="AV9" s="53"/>
      <c r="AW9" s="53"/>
      <c r="AX9" s="53"/>
      <c r="AY9" s="53"/>
      <c r="AZ9" s="53"/>
      <c r="BA9" s="62"/>
    </row>
    <row r="10" spans="1:53" ht="12.75">
      <c r="A10" s="61"/>
      <c r="B10" s="59"/>
      <c r="C10" s="59"/>
      <c r="D10" s="59"/>
      <c r="E10" s="59"/>
      <c r="F10" s="59"/>
      <c r="G10" s="59"/>
      <c r="H10" s="59"/>
      <c r="I10" s="59"/>
      <c r="J10" s="59"/>
      <c r="K10" s="71"/>
      <c r="L10" s="83" t="s">
        <v>78</v>
      </c>
      <c r="M10" s="64"/>
      <c r="N10" s="64"/>
      <c r="O10" s="64"/>
      <c r="P10" s="56"/>
      <c r="Q10" s="64"/>
      <c r="R10" s="56"/>
      <c r="S10" s="67"/>
      <c r="T10" s="72"/>
      <c r="U10" s="67"/>
      <c r="V10" s="67"/>
      <c r="W10" s="67"/>
      <c r="X10" s="72"/>
      <c r="Y10" s="67"/>
      <c r="Z10" s="72"/>
      <c r="AA10" s="72"/>
      <c r="AB10" s="84" t="s">
        <v>79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7"/>
      <c r="AN10" s="73"/>
      <c r="AO10" s="73"/>
      <c r="AP10" s="73"/>
      <c r="AQ10" s="73"/>
      <c r="AR10" s="73"/>
      <c r="AS10" s="73"/>
      <c r="AT10" s="53"/>
      <c r="AU10" s="53"/>
      <c r="AV10" s="53"/>
      <c r="AW10" s="53"/>
      <c r="AX10" s="53"/>
      <c r="AY10" s="53"/>
      <c r="AZ10" s="53"/>
      <c r="BA10" s="62"/>
    </row>
    <row r="11" spans="1:53" ht="12.75">
      <c r="A11" s="61"/>
      <c r="B11" s="59"/>
      <c r="C11" s="59"/>
      <c r="D11" s="59"/>
      <c r="E11" s="59"/>
      <c r="F11" s="59"/>
      <c r="G11" s="59"/>
      <c r="H11" s="59"/>
      <c r="I11" s="59"/>
      <c r="J11" s="59"/>
      <c r="K11" s="71"/>
      <c r="L11" s="64"/>
      <c r="M11" s="64"/>
      <c r="N11" s="64"/>
      <c r="O11" s="64"/>
      <c r="P11" s="56"/>
      <c r="Q11" s="64"/>
      <c r="R11" s="56"/>
      <c r="S11" s="67"/>
      <c r="T11" s="72"/>
      <c r="U11" s="67"/>
      <c r="V11" s="67"/>
      <c r="W11" s="67"/>
      <c r="X11" s="72"/>
      <c r="Y11" s="67"/>
      <c r="Z11" s="72"/>
      <c r="AA11" s="72"/>
      <c r="AB11" s="68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7"/>
      <c r="AN11" s="73"/>
      <c r="AO11" s="73"/>
      <c r="AP11" s="73"/>
      <c r="AQ11" s="73"/>
      <c r="AR11" s="73"/>
      <c r="AS11" s="73"/>
      <c r="AT11" s="53"/>
      <c r="AU11" s="53"/>
      <c r="AV11" s="53"/>
      <c r="AW11" s="53"/>
      <c r="AX11" s="53"/>
      <c r="AY11" s="53"/>
      <c r="AZ11" s="53"/>
      <c r="BA11" s="62"/>
    </row>
    <row r="12" spans="1:53" ht="12.75">
      <c r="A12" s="61"/>
      <c r="B12" s="59"/>
      <c r="C12" s="59"/>
      <c r="D12" s="59"/>
      <c r="E12" s="59"/>
      <c r="F12" s="59"/>
      <c r="G12" s="59"/>
      <c r="H12" s="59"/>
      <c r="I12" s="59"/>
      <c r="J12" s="59"/>
      <c r="K12" s="71"/>
      <c r="L12" s="83" t="s">
        <v>80</v>
      </c>
      <c r="M12" s="64"/>
      <c r="N12" s="64"/>
      <c r="O12" s="64"/>
      <c r="P12" s="56"/>
      <c r="Q12" s="64"/>
      <c r="R12" s="56"/>
      <c r="S12" s="85" t="s">
        <v>174</v>
      </c>
      <c r="T12" s="86"/>
      <c r="U12" s="74"/>
      <c r="V12" s="74"/>
      <c r="W12" s="74"/>
      <c r="X12" s="86"/>
      <c r="Y12" s="74"/>
      <c r="Z12" s="86"/>
      <c r="AA12" s="86"/>
      <c r="AB12" s="87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74"/>
      <c r="AN12" s="89"/>
      <c r="AO12" s="89"/>
      <c r="AP12" s="89"/>
      <c r="AQ12" s="89"/>
      <c r="AR12" s="89"/>
      <c r="AS12" s="89"/>
      <c r="AT12" s="90"/>
      <c r="AU12" s="90"/>
      <c r="AV12" s="90"/>
      <c r="AW12" s="90"/>
      <c r="AX12" s="90"/>
      <c r="AY12" s="90"/>
      <c r="AZ12" s="53"/>
      <c r="BA12" s="62"/>
    </row>
    <row r="13" spans="1:53" ht="12.7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71"/>
      <c r="L13" s="64"/>
      <c r="M13" s="64"/>
      <c r="N13" s="64"/>
      <c r="O13" s="64"/>
      <c r="P13" s="56"/>
      <c r="Q13" s="64"/>
      <c r="R13" s="56"/>
      <c r="S13" s="67"/>
      <c r="T13" s="72"/>
      <c r="U13" s="67"/>
      <c r="V13" s="67"/>
      <c r="W13" s="67"/>
      <c r="X13" s="72"/>
      <c r="Y13" s="67"/>
      <c r="Z13" s="72"/>
      <c r="AA13" s="72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7"/>
      <c r="AN13" s="73"/>
      <c r="AO13" s="73"/>
      <c r="AP13" s="73"/>
      <c r="AQ13" s="73"/>
      <c r="AR13" s="73"/>
      <c r="AS13" s="73"/>
      <c r="AT13" s="53"/>
      <c r="AU13" s="53"/>
      <c r="AV13" s="53"/>
      <c r="AW13" s="53"/>
      <c r="AX13" s="53"/>
      <c r="AY13" s="53"/>
      <c r="AZ13" s="53"/>
      <c r="BA13" s="62"/>
    </row>
    <row r="14" spans="1:53" ht="12.7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71"/>
      <c r="L14" s="83" t="s">
        <v>81</v>
      </c>
      <c r="M14" s="64"/>
      <c r="N14" s="64"/>
      <c r="O14" s="64"/>
      <c r="P14" s="56"/>
      <c r="Q14" s="64"/>
      <c r="R14" s="56"/>
      <c r="S14" s="67"/>
      <c r="T14" s="86" t="s">
        <v>82</v>
      </c>
      <c r="U14" s="74"/>
      <c r="V14" s="74"/>
      <c r="W14" s="74"/>
      <c r="X14" s="86"/>
      <c r="Y14" s="67"/>
      <c r="Z14" s="91" t="s">
        <v>226</v>
      </c>
      <c r="AA14" s="72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7"/>
      <c r="AN14" s="73"/>
      <c r="AO14" s="73" t="s">
        <v>227</v>
      </c>
      <c r="AP14" s="73"/>
      <c r="AQ14" s="73"/>
      <c r="AR14" s="73"/>
      <c r="AS14" s="73"/>
      <c r="AT14" s="92" t="s">
        <v>83</v>
      </c>
      <c r="AU14" s="53"/>
      <c r="AV14" s="53"/>
      <c r="AW14" s="53"/>
      <c r="AX14" s="53"/>
      <c r="AY14" s="53"/>
      <c r="AZ14" s="53"/>
      <c r="BA14" s="62"/>
    </row>
    <row r="15" spans="1:53" ht="12.75">
      <c r="A15" s="61"/>
      <c r="B15" s="59"/>
      <c r="C15" s="59"/>
      <c r="D15" s="59"/>
      <c r="E15" s="59"/>
      <c r="F15" s="59"/>
      <c r="G15" s="59"/>
      <c r="H15" s="59"/>
      <c r="I15" s="59"/>
      <c r="J15" s="59"/>
      <c r="K15" s="71"/>
      <c r="L15" s="64"/>
      <c r="M15" s="64"/>
      <c r="N15" s="64"/>
      <c r="O15" s="64"/>
      <c r="P15" s="56"/>
      <c r="Q15" s="64"/>
      <c r="R15" s="56"/>
      <c r="S15" s="67"/>
      <c r="T15" s="72"/>
      <c r="U15" s="67"/>
      <c r="V15" s="67"/>
      <c r="W15" s="67"/>
      <c r="X15" s="72"/>
      <c r="Y15" s="67"/>
      <c r="Z15" s="72"/>
      <c r="AA15" s="72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7"/>
      <c r="AN15" s="73"/>
      <c r="AO15" s="73"/>
      <c r="AP15" s="73"/>
      <c r="AQ15" s="73"/>
      <c r="AR15" s="73"/>
      <c r="AS15" s="73"/>
      <c r="AT15" s="53"/>
      <c r="AU15" s="53"/>
      <c r="AV15" s="53"/>
      <c r="AW15" s="53"/>
      <c r="AX15" s="53"/>
      <c r="AY15" s="53"/>
      <c r="AZ15" s="53"/>
      <c r="BA15" s="62"/>
    </row>
    <row r="16" spans="1:53" ht="12.75">
      <c r="A16" s="61"/>
      <c r="B16" s="59"/>
      <c r="C16" s="59"/>
      <c r="D16" s="59"/>
      <c r="E16" s="59"/>
      <c r="F16" s="59"/>
      <c r="G16" s="59"/>
      <c r="H16" s="59"/>
      <c r="I16" s="59"/>
      <c r="J16" s="59"/>
      <c r="K16" s="71"/>
      <c r="L16" s="83" t="s">
        <v>84</v>
      </c>
      <c r="M16" s="64"/>
      <c r="N16" s="64"/>
      <c r="O16" s="64"/>
      <c r="P16" s="56"/>
      <c r="Q16" s="64"/>
      <c r="R16" s="56"/>
      <c r="S16" s="67"/>
      <c r="T16" s="72"/>
      <c r="U16" s="67"/>
      <c r="V16" s="67"/>
      <c r="W16" s="67"/>
      <c r="X16" s="72"/>
      <c r="Y16" s="67"/>
      <c r="Z16" s="72"/>
      <c r="AA16" s="72"/>
      <c r="AB16" s="68"/>
      <c r="AC16" s="69"/>
      <c r="AD16" s="69"/>
      <c r="AE16" s="69"/>
      <c r="AF16" s="69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 ht="12.75">
      <c r="A17" s="94" t="s">
        <v>85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53"/>
      <c r="Q17" s="53"/>
      <c r="R17" s="95"/>
      <c r="S17" s="96"/>
      <c r="T17" s="96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6"/>
      <c r="AF17" s="96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</row>
    <row r="18" spans="1:53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53"/>
      <c r="Q18" s="53"/>
      <c r="R18" s="95"/>
      <c r="S18" s="96"/>
      <c r="T18" s="96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9" t="s">
        <v>86</v>
      </c>
      <c r="AF18" s="96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</row>
    <row r="19" spans="1:53" ht="12.75">
      <c r="A19" s="101"/>
      <c r="B19" s="102"/>
      <c r="C19" s="103" t="s">
        <v>87</v>
      </c>
      <c r="D19" s="103"/>
      <c r="E19" s="103"/>
      <c r="F19" s="104"/>
      <c r="G19" s="103" t="s">
        <v>88</v>
      </c>
      <c r="H19" s="103"/>
      <c r="I19" s="103"/>
      <c r="J19" s="419" t="s">
        <v>89</v>
      </c>
      <c r="K19" s="102"/>
      <c r="L19" s="105" t="s">
        <v>90</v>
      </c>
      <c r="M19" s="105"/>
      <c r="N19" s="105"/>
      <c r="O19" s="105"/>
      <c r="P19" s="105" t="s">
        <v>91</v>
      </c>
      <c r="Q19" s="105"/>
      <c r="R19" s="105"/>
      <c r="S19" s="419" t="s">
        <v>92</v>
      </c>
      <c r="T19" s="105" t="s">
        <v>93</v>
      </c>
      <c r="U19" s="105"/>
      <c r="V19" s="105"/>
      <c r="W19" s="412" t="s">
        <v>94</v>
      </c>
      <c r="X19" s="106" t="s">
        <v>95</v>
      </c>
      <c r="Y19" s="105"/>
      <c r="Z19" s="105"/>
      <c r="AA19" s="412" t="s">
        <v>96</v>
      </c>
      <c r="AB19" s="107"/>
      <c r="AC19" s="105" t="s">
        <v>97</v>
      </c>
      <c r="AD19" s="105"/>
      <c r="AE19" s="105"/>
      <c r="AF19" s="421" t="s">
        <v>98</v>
      </c>
      <c r="AG19" s="105" t="s">
        <v>99</v>
      </c>
      <c r="AH19" s="105"/>
      <c r="AI19" s="105"/>
      <c r="AJ19" s="419" t="s">
        <v>100</v>
      </c>
      <c r="AK19" s="409" t="s">
        <v>101</v>
      </c>
      <c r="AL19" s="410"/>
      <c r="AM19" s="410"/>
      <c r="AN19" s="411"/>
      <c r="AO19" s="409" t="s">
        <v>102</v>
      </c>
      <c r="AP19" s="410"/>
      <c r="AQ19" s="410"/>
      <c r="AR19" s="411"/>
      <c r="AS19" s="419" t="s">
        <v>103</v>
      </c>
      <c r="AT19" s="409" t="s">
        <v>104</v>
      </c>
      <c r="AU19" s="410"/>
      <c r="AV19" s="411"/>
      <c r="AW19" s="412" t="s">
        <v>105</v>
      </c>
      <c r="AX19" s="409" t="s">
        <v>106</v>
      </c>
      <c r="AY19" s="410"/>
      <c r="AZ19" s="410"/>
      <c r="BA19" s="411"/>
    </row>
    <row r="20" spans="1:53" ht="39">
      <c r="A20" s="108" t="s">
        <v>107</v>
      </c>
      <c r="B20" s="109" t="s">
        <v>153</v>
      </c>
      <c r="C20" s="109" t="s">
        <v>154</v>
      </c>
      <c r="D20" s="109" t="s">
        <v>108</v>
      </c>
      <c r="E20" s="109" t="s">
        <v>109</v>
      </c>
      <c r="F20" s="110" t="s">
        <v>110</v>
      </c>
      <c r="G20" s="109" t="s">
        <v>155</v>
      </c>
      <c r="H20" s="109" t="s">
        <v>111</v>
      </c>
      <c r="I20" s="109" t="s">
        <v>112</v>
      </c>
      <c r="J20" s="420"/>
      <c r="K20" s="109" t="s">
        <v>156</v>
      </c>
      <c r="L20" s="111" t="s">
        <v>157</v>
      </c>
      <c r="M20" s="111" t="s">
        <v>113</v>
      </c>
      <c r="N20" s="111" t="s">
        <v>114</v>
      </c>
      <c r="O20" s="111" t="s">
        <v>158</v>
      </c>
      <c r="P20" s="111" t="s">
        <v>159</v>
      </c>
      <c r="Q20" s="111" t="s">
        <v>108</v>
      </c>
      <c r="R20" s="111" t="s">
        <v>115</v>
      </c>
      <c r="S20" s="420"/>
      <c r="T20" s="111" t="s">
        <v>160</v>
      </c>
      <c r="U20" s="111" t="s">
        <v>161</v>
      </c>
      <c r="V20" s="111" t="s">
        <v>116</v>
      </c>
      <c r="W20" s="413"/>
      <c r="X20" s="111" t="s">
        <v>162</v>
      </c>
      <c r="Y20" s="111" t="s">
        <v>163</v>
      </c>
      <c r="Z20" s="111" t="s">
        <v>117</v>
      </c>
      <c r="AA20" s="413"/>
      <c r="AB20" s="111" t="s">
        <v>164</v>
      </c>
      <c r="AC20" s="111" t="s">
        <v>165</v>
      </c>
      <c r="AD20" s="111" t="s">
        <v>117</v>
      </c>
      <c r="AE20" s="111" t="s">
        <v>118</v>
      </c>
      <c r="AF20" s="422"/>
      <c r="AG20" s="111" t="s">
        <v>166</v>
      </c>
      <c r="AH20" s="111" t="s">
        <v>111</v>
      </c>
      <c r="AI20" s="111" t="s">
        <v>112</v>
      </c>
      <c r="AJ20" s="420"/>
      <c r="AK20" s="111" t="s">
        <v>167</v>
      </c>
      <c r="AL20" s="111" t="s">
        <v>168</v>
      </c>
      <c r="AM20" s="111" t="s">
        <v>119</v>
      </c>
      <c r="AN20" s="111" t="s">
        <v>120</v>
      </c>
      <c r="AO20" s="111" t="s">
        <v>158</v>
      </c>
      <c r="AP20" s="111" t="s">
        <v>169</v>
      </c>
      <c r="AQ20" s="111" t="s">
        <v>121</v>
      </c>
      <c r="AR20" s="111" t="s">
        <v>122</v>
      </c>
      <c r="AS20" s="420"/>
      <c r="AT20" s="111" t="s">
        <v>170</v>
      </c>
      <c r="AU20" s="111" t="s">
        <v>111</v>
      </c>
      <c r="AV20" s="111" t="s">
        <v>112</v>
      </c>
      <c r="AW20" s="413"/>
      <c r="AX20" s="111" t="s">
        <v>171</v>
      </c>
      <c r="AY20" s="111" t="s">
        <v>157</v>
      </c>
      <c r="AZ20" s="111" t="s">
        <v>113</v>
      </c>
      <c r="BA20" s="111" t="s">
        <v>123</v>
      </c>
    </row>
    <row r="21" spans="1:53" ht="12.75">
      <c r="A21" s="112">
        <v>1</v>
      </c>
      <c r="B21" s="113"/>
      <c r="C21" s="113"/>
      <c r="D21" s="113"/>
      <c r="E21" s="113"/>
      <c r="F21" s="113"/>
      <c r="G21" s="414">
        <v>17</v>
      </c>
      <c r="H21" s="415"/>
      <c r="I21" s="114"/>
      <c r="J21" s="113"/>
      <c r="K21" s="113"/>
      <c r="L21" s="113"/>
      <c r="M21" s="113"/>
      <c r="N21" s="113"/>
      <c r="O21" s="113"/>
      <c r="P21" s="113"/>
      <c r="Q21" s="113"/>
      <c r="R21" s="115"/>
      <c r="S21" s="116" t="s">
        <v>125</v>
      </c>
      <c r="T21" s="116" t="s">
        <v>125</v>
      </c>
      <c r="U21" s="117"/>
      <c r="V21" s="416">
        <v>21</v>
      </c>
      <c r="W21" s="417"/>
      <c r="X21" s="115"/>
      <c r="Y21" s="115"/>
      <c r="Z21" s="115"/>
      <c r="AA21" s="115"/>
      <c r="AB21" s="115"/>
      <c r="AC21" s="117"/>
      <c r="AD21" s="115"/>
      <c r="AE21" s="115"/>
      <c r="AF21" s="115"/>
      <c r="AG21" s="115"/>
      <c r="AH21" s="115"/>
      <c r="AI21" s="115"/>
      <c r="AJ21" s="115"/>
      <c r="AK21" s="115"/>
      <c r="AL21" s="115"/>
      <c r="AM21" s="118"/>
      <c r="AN21" s="118"/>
      <c r="AO21" s="118"/>
      <c r="AP21" s="115" t="s">
        <v>126</v>
      </c>
      <c r="AQ21" s="115" t="s">
        <v>126</v>
      </c>
      <c r="AR21" s="115" t="s">
        <v>124</v>
      </c>
      <c r="AS21" s="115" t="s">
        <v>125</v>
      </c>
      <c r="AT21" s="115" t="s">
        <v>125</v>
      </c>
      <c r="AU21" s="115" t="s">
        <v>125</v>
      </c>
      <c r="AV21" s="115" t="s">
        <v>125</v>
      </c>
      <c r="AW21" s="115" t="s">
        <v>125</v>
      </c>
      <c r="AX21" s="115" t="s">
        <v>125</v>
      </c>
      <c r="AY21" s="115" t="s">
        <v>125</v>
      </c>
      <c r="AZ21" s="115" t="s">
        <v>125</v>
      </c>
      <c r="BA21" s="115" t="s">
        <v>125</v>
      </c>
    </row>
    <row r="22" spans="1:53" ht="12.75">
      <c r="A22" s="112">
        <v>2</v>
      </c>
      <c r="B22" s="113"/>
      <c r="C22" s="113"/>
      <c r="D22" s="349">
        <v>15</v>
      </c>
      <c r="E22" s="350"/>
      <c r="F22" s="117"/>
      <c r="G22" s="120"/>
      <c r="H22" s="2"/>
      <c r="I22" s="2"/>
      <c r="J22" s="113"/>
      <c r="K22" s="121"/>
      <c r="L22" s="122"/>
      <c r="M22" s="115"/>
      <c r="N22" s="115"/>
      <c r="O22" s="115"/>
      <c r="Q22" s="115">
        <v>8</v>
      </c>
      <c r="R22" s="115">
        <v>8</v>
      </c>
      <c r="S22" s="115" t="s">
        <v>125</v>
      </c>
      <c r="T22" s="115" t="s">
        <v>125</v>
      </c>
      <c r="U22" s="115"/>
      <c r="V22" s="123"/>
      <c r="W22" s="414">
        <v>19</v>
      </c>
      <c r="X22" s="415"/>
      <c r="Y22" s="115"/>
      <c r="Z22" s="115"/>
      <c r="AA22" s="115"/>
      <c r="AB22" s="115"/>
      <c r="AC22" s="115"/>
      <c r="AD22" s="115"/>
      <c r="AE22" s="119"/>
      <c r="AF22" s="119"/>
      <c r="AG22" s="119"/>
      <c r="AH22" s="119"/>
      <c r="AI22" s="119"/>
      <c r="AJ22" s="119"/>
      <c r="AK22" s="124"/>
      <c r="AL22" s="2"/>
      <c r="AM22" s="115"/>
      <c r="AN22" s="115">
        <v>8</v>
      </c>
      <c r="AO22" s="115">
        <v>8</v>
      </c>
      <c r="AP22" s="115">
        <v>8</v>
      </c>
      <c r="AQ22" s="115">
        <v>8</v>
      </c>
      <c r="AR22" s="178" t="s">
        <v>124</v>
      </c>
      <c r="AS22" s="115" t="s">
        <v>125</v>
      </c>
      <c r="AT22" s="115" t="s">
        <v>125</v>
      </c>
      <c r="AU22" s="115" t="s">
        <v>125</v>
      </c>
      <c r="AV22" s="115" t="s">
        <v>125</v>
      </c>
      <c r="AW22" s="115" t="s">
        <v>125</v>
      </c>
      <c r="AX22" s="115" t="s">
        <v>125</v>
      </c>
      <c r="AY22" s="115" t="s">
        <v>125</v>
      </c>
      <c r="AZ22" s="115" t="s">
        <v>125</v>
      </c>
      <c r="BA22" s="115" t="s">
        <v>125</v>
      </c>
    </row>
    <row r="23" spans="1:53" ht="12.75">
      <c r="A23" s="112">
        <v>3</v>
      </c>
      <c r="B23" s="113"/>
      <c r="C23" s="113"/>
      <c r="D23" s="349">
        <v>11.5</v>
      </c>
      <c r="E23" s="350"/>
      <c r="F23" s="117"/>
      <c r="G23" s="120"/>
      <c r="H23" s="2"/>
      <c r="I23" s="2"/>
      <c r="J23" s="113"/>
      <c r="K23" s="121"/>
      <c r="L23" s="122"/>
      <c r="M23" s="240" t="s">
        <v>240</v>
      </c>
      <c r="N23" s="240">
        <v>8</v>
      </c>
      <c r="O23" s="240">
        <v>8</v>
      </c>
      <c r="P23" s="241" t="s">
        <v>124</v>
      </c>
      <c r="Q23" s="240" t="s">
        <v>255</v>
      </c>
      <c r="R23" s="240" t="s">
        <v>255</v>
      </c>
      <c r="S23" s="115" t="s">
        <v>125</v>
      </c>
      <c r="T23" s="115" t="s">
        <v>125</v>
      </c>
      <c r="U23" s="115" t="s">
        <v>255</v>
      </c>
      <c r="V23" s="115" t="s">
        <v>255</v>
      </c>
      <c r="W23" s="115" t="s">
        <v>255</v>
      </c>
      <c r="X23" s="115" t="s">
        <v>255</v>
      </c>
      <c r="Y23" s="115" t="s">
        <v>127</v>
      </c>
      <c r="Z23" s="115" t="s">
        <v>127</v>
      </c>
      <c r="AA23" s="115" t="s">
        <v>128</v>
      </c>
      <c r="AB23" s="115"/>
      <c r="AC23" s="115"/>
      <c r="AD23" s="115"/>
      <c r="AE23" s="119"/>
      <c r="AF23" s="119"/>
      <c r="AG23" s="119"/>
      <c r="AH23" s="119"/>
      <c r="AI23" s="119"/>
      <c r="AJ23" s="119"/>
      <c r="AK23" s="124"/>
      <c r="AL23" s="2"/>
      <c r="AM23" s="115"/>
      <c r="AN23" s="115"/>
      <c r="AO23" s="115"/>
      <c r="AP23" s="115"/>
      <c r="AQ23" s="115"/>
      <c r="AR23" s="115"/>
      <c r="AS23" s="115" t="s">
        <v>125</v>
      </c>
      <c r="AT23" s="115" t="s">
        <v>125</v>
      </c>
      <c r="AU23" s="115" t="s">
        <v>125</v>
      </c>
      <c r="AV23" s="115" t="s">
        <v>125</v>
      </c>
      <c r="AW23" s="115" t="s">
        <v>125</v>
      </c>
      <c r="AX23" s="115" t="s">
        <v>125</v>
      </c>
      <c r="AY23" s="115" t="s">
        <v>125</v>
      </c>
      <c r="AZ23" s="115" t="s">
        <v>125</v>
      </c>
      <c r="BA23" s="115" t="s">
        <v>125</v>
      </c>
    </row>
    <row r="24" spans="1:53" ht="12.75">
      <c r="A24" s="125"/>
      <c r="B24" s="125"/>
      <c r="C24" s="125"/>
      <c r="D24" s="125"/>
      <c r="E24" s="107"/>
      <c r="G24" s="125" t="s">
        <v>129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 t="s">
        <v>126</v>
      </c>
      <c r="T24" s="125" t="s">
        <v>44</v>
      </c>
      <c r="U24" s="125"/>
      <c r="V24" s="125"/>
      <c r="W24" s="125"/>
      <c r="X24" s="125"/>
      <c r="Y24" s="125"/>
      <c r="Z24" s="125"/>
      <c r="AA24" s="125"/>
      <c r="AB24" s="125"/>
      <c r="AC24" s="126" t="s">
        <v>127</v>
      </c>
      <c r="AE24" s="125" t="s">
        <v>130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</row>
    <row r="25" spans="1:53" ht="12.75">
      <c r="A25" s="127" t="s">
        <v>131</v>
      </c>
      <c r="B25" s="128"/>
      <c r="C25" s="129"/>
      <c r="D25" s="129"/>
      <c r="E25" s="130" t="s">
        <v>132</v>
      </c>
      <c r="F25" s="131"/>
      <c r="G25" s="132" t="s">
        <v>133</v>
      </c>
      <c r="H25" s="132"/>
      <c r="I25" s="132"/>
      <c r="J25" s="132"/>
      <c r="K25" s="132"/>
      <c r="L25" s="132"/>
      <c r="M25" s="132"/>
      <c r="N25" s="61"/>
      <c r="O25" s="61"/>
      <c r="P25" s="61"/>
      <c r="Q25" s="61"/>
      <c r="R25" s="126">
        <v>8</v>
      </c>
      <c r="T25" s="125" t="s">
        <v>134</v>
      </c>
      <c r="U25" s="133"/>
      <c r="V25" s="133"/>
      <c r="W25" s="133"/>
      <c r="X25" s="133"/>
      <c r="Y25" s="133"/>
      <c r="Z25" s="133"/>
      <c r="AA25" s="53"/>
      <c r="AB25" s="53"/>
      <c r="AC25" s="134" t="s">
        <v>128</v>
      </c>
      <c r="AE25" s="132" t="s">
        <v>135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1:53" ht="12.75">
      <c r="A26" s="64"/>
      <c r="B26" s="135"/>
      <c r="C26" s="125"/>
      <c r="D26" s="125"/>
      <c r="E26" s="115" t="s">
        <v>125</v>
      </c>
      <c r="G26" s="125" t="s">
        <v>136</v>
      </c>
      <c r="H26" s="125"/>
      <c r="I26" s="125"/>
      <c r="J26" s="125"/>
      <c r="K26" s="125"/>
      <c r="L26" s="125"/>
      <c r="M26" s="125"/>
      <c r="N26" s="125"/>
      <c r="O26" s="53"/>
      <c r="P26" s="53"/>
      <c r="Q26" s="53"/>
      <c r="R26" s="126" t="s">
        <v>255</v>
      </c>
      <c r="T26" s="125" t="s">
        <v>256</v>
      </c>
      <c r="U26" s="125"/>
      <c r="V26" s="125"/>
      <c r="W26" s="125"/>
      <c r="X26" s="125"/>
      <c r="Y26" s="125"/>
      <c r="Z26" s="125"/>
      <c r="AA26" s="53"/>
      <c r="AB26" s="53"/>
      <c r="AC26" s="115"/>
      <c r="AE26" s="132"/>
      <c r="AF26" s="53"/>
      <c r="AG26" s="53"/>
      <c r="AH26" s="53"/>
      <c r="AI26" s="53"/>
      <c r="AJ26" s="53"/>
      <c r="AK26" s="125"/>
      <c r="AL26" s="125"/>
      <c r="AM26" s="125"/>
      <c r="AN26" s="125"/>
      <c r="AO26" s="125"/>
      <c r="AP26" s="125"/>
      <c r="AQ26" s="53"/>
      <c r="AR26" s="53"/>
      <c r="AS26" s="125"/>
      <c r="AT26" s="136"/>
      <c r="AU26" s="125"/>
      <c r="AV26" s="125"/>
      <c r="AW26" s="125"/>
      <c r="AX26" s="125"/>
      <c r="AY26" s="53"/>
      <c r="AZ26" s="53"/>
      <c r="BA26" s="125"/>
    </row>
    <row r="27" spans="1:53" ht="12.75">
      <c r="A27" s="135"/>
      <c r="B27" s="13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53"/>
      <c r="P27" s="53"/>
      <c r="Q27" s="53"/>
      <c r="R27" s="125"/>
      <c r="S27" s="125"/>
      <c r="T27" s="125"/>
      <c r="U27" s="125"/>
      <c r="V27" s="125"/>
      <c r="W27" s="125"/>
      <c r="X27" s="125"/>
      <c r="Y27" s="125"/>
      <c r="Z27" s="125"/>
      <c r="AA27" s="53"/>
      <c r="AB27" s="125"/>
      <c r="AC27" s="125"/>
      <c r="AD27" s="125"/>
      <c r="AE27" s="125"/>
      <c r="AF27" s="125"/>
      <c r="AG27" s="125"/>
      <c r="AH27" s="125"/>
      <c r="AI27" s="125"/>
      <c r="AJ27" s="53"/>
      <c r="AK27" s="125"/>
      <c r="AL27" s="125"/>
      <c r="AM27" s="125"/>
      <c r="AN27" s="125"/>
      <c r="AO27" s="125"/>
      <c r="AP27" s="125"/>
      <c r="AQ27" s="53"/>
      <c r="AR27" s="53"/>
      <c r="AS27" s="136"/>
      <c r="AT27" s="125"/>
      <c r="AU27" s="125"/>
      <c r="AV27" s="125"/>
      <c r="AW27" s="125"/>
      <c r="AX27" s="125"/>
      <c r="AY27" s="53"/>
      <c r="AZ27" s="53"/>
      <c r="BA27" s="125"/>
    </row>
    <row r="28" spans="1:53" ht="12.75">
      <c r="A28" s="94" t="s">
        <v>137</v>
      </c>
      <c r="B28" s="13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53"/>
      <c r="P28" s="53"/>
      <c r="Q28" s="53"/>
      <c r="R28" s="125"/>
      <c r="S28" s="125"/>
      <c r="T28" s="125"/>
      <c r="U28" s="125"/>
      <c r="V28" s="125"/>
      <c r="W28" s="125"/>
      <c r="X28" s="125"/>
      <c r="Y28" s="125"/>
      <c r="Z28" s="125"/>
      <c r="AA28" s="53"/>
      <c r="AB28" s="125"/>
      <c r="AC28" s="125"/>
      <c r="AD28" s="125"/>
      <c r="AE28" s="125"/>
      <c r="AF28" s="125"/>
      <c r="AG28" s="125"/>
      <c r="AH28" s="125"/>
      <c r="AI28" s="125"/>
      <c r="AJ28" s="53"/>
      <c r="AK28" s="125"/>
      <c r="AL28" s="125"/>
      <c r="AM28" s="125"/>
      <c r="AN28" s="125"/>
      <c r="AO28" s="125"/>
      <c r="AP28" s="125"/>
      <c r="AQ28" s="53"/>
      <c r="AR28" s="53"/>
      <c r="AS28" s="125"/>
      <c r="AT28" s="125"/>
      <c r="AU28" s="125"/>
      <c r="AV28" s="125"/>
      <c r="AW28" s="125"/>
      <c r="AX28" s="125"/>
      <c r="AY28" s="53"/>
      <c r="AZ28" s="53"/>
      <c r="BA28" s="125"/>
    </row>
    <row r="29" spans="1:48" ht="16.5" customHeight="1">
      <c r="A29" s="398" t="s">
        <v>138</v>
      </c>
      <c r="B29" s="400" t="s">
        <v>139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1" t="s">
        <v>133</v>
      </c>
      <c r="U29" s="401"/>
      <c r="V29" s="401"/>
      <c r="W29" s="401"/>
      <c r="X29" s="401"/>
      <c r="Y29" s="401"/>
      <c r="Z29" s="401"/>
      <c r="AA29" s="401"/>
      <c r="AB29" s="401"/>
      <c r="AC29" s="402" t="s">
        <v>140</v>
      </c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 t="s">
        <v>141</v>
      </c>
      <c r="AP29" s="402"/>
      <c r="AQ29" s="402"/>
      <c r="AR29" s="402"/>
      <c r="AS29" s="403" t="s">
        <v>142</v>
      </c>
      <c r="AT29" s="404"/>
      <c r="AU29" s="385" t="s">
        <v>66</v>
      </c>
      <c r="AV29" s="385"/>
    </row>
    <row r="30" spans="1:48" ht="30" customHeight="1">
      <c r="A30" s="399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1"/>
      <c r="U30" s="401"/>
      <c r="V30" s="401"/>
      <c r="W30" s="401"/>
      <c r="X30" s="401"/>
      <c r="Y30" s="401"/>
      <c r="Z30" s="401"/>
      <c r="AA30" s="401"/>
      <c r="AB30" s="401"/>
      <c r="AC30" s="386" t="s">
        <v>44</v>
      </c>
      <c r="AD30" s="387"/>
      <c r="AE30" s="387"/>
      <c r="AF30" s="387"/>
      <c r="AG30" s="387"/>
      <c r="AH30" s="387"/>
      <c r="AI30" s="388" t="s">
        <v>143</v>
      </c>
      <c r="AJ30" s="389"/>
      <c r="AK30" s="389"/>
      <c r="AL30" s="389"/>
      <c r="AM30" s="389"/>
      <c r="AN30" s="389"/>
      <c r="AO30" s="390" t="s">
        <v>144</v>
      </c>
      <c r="AP30" s="390"/>
      <c r="AQ30" s="390" t="s">
        <v>145</v>
      </c>
      <c r="AR30" s="390"/>
      <c r="AS30" s="405"/>
      <c r="AT30" s="406"/>
      <c r="AU30" s="385"/>
      <c r="AV30" s="385"/>
    </row>
    <row r="31" spans="1:48" ht="21" customHeight="1">
      <c r="A31" s="399"/>
      <c r="B31" s="391" t="s">
        <v>67</v>
      </c>
      <c r="C31" s="392"/>
      <c r="D31" s="392"/>
      <c r="E31" s="392"/>
      <c r="F31" s="392"/>
      <c r="G31" s="393"/>
      <c r="H31" s="394" t="s">
        <v>146</v>
      </c>
      <c r="I31" s="395"/>
      <c r="J31" s="395"/>
      <c r="K31" s="395"/>
      <c r="L31" s="395"/>
      <c r="M31" s="396"/>
      <c r="N31" s="394" t="s">
        <v>147</v>
      </c>
      <c r="O31" s="395"/>
      <c r="P31" s="395"/>
      <c r="Q31" s="395"/>
      <c r="R31" s="395"/>
      <c r="S31" s="396"/>
      <c r="T31" s="377" t="s">
        <v>67</v>
      </c>
      <c r="U31" s="377"/>
      <c r="V31" s="377"/>
      <c r="W31" s="397" t="s">
        <v>146</v>
      </c>
      <c r="X31" s="397"/>
      <c r="Y31" s="397"/>
      <c r="Z31" s="377" t="s">
        <v>147</v>
      </c>
      <c r="AA31" s="377"/>
      <c r="AB31" s="377"/>
      <c r="AC31" s="407" t="s">
        <v>67</v>
      </c>
      <c r="AD31" s="408"/>
      <c r="AE31" s="408" t="s">
        <v>148</v>
      </c>
      <c r="AF31" s="408"/>
      <c r="AG31" s="408" t="s">
        <v>149</v>
      </c>
      <c r="AH31" s="408"/>
      <c r="AI31" s="377" t="s">
        <v>67</v>
      </c>
      <c r="AJ31" s="377"/>
      <c r="AK31" s="377" t="s">
        <v>148</v>
      </c>
      <c r="AL31" s="377"/>
      <c r="AM31" s="377" t="s">
        <v>149</v>
      </c>
      <c r="AN31" s="378"/>
      <c r="AO31" s="390"/>
      <c r="AP31" s="390"/>
      <c r="AQ31" s="390"/>
      <c r="AR31" s="390"/>
      <c r="AS31" s="405"/>
      <c r="AT31" s="406"/>
      <c r="AU31" s="385"/>
      <c r="AV31" s="385"/>
    </row>
    <row r="32" spans="1:52" ht="12.75">
      <c r="A32" s="399"/>
      <c r="B32" s="379" t="s">
        <v>150</v>
      </c>
      <c r="C32" s="380"/>
      <c r="D32" s="380"/>
      <c r="E32" s="379" t="s">
        <v>151</v>
      </c>
      <c r="F32" s="380"/>
      <c r="G32" s="381"/>
      <c r="H32" s="382" t="s">
        <v>150</v>
      </c>
      <c r="I32" s="383"/>
      <c r="J32" s="383"/>
      <c r="K32" s="382" t="s">
        <v>151</v>
      </c>
      <c r="L32" s="383"/>
      <c r="M32" s="384"/>
      <c r="N32" s="382" t="s">
        <v>150</v>
      </c>
      <c r="O32" s="383"/>
      <c r="P32" s="383"/>
      <c r="Q32" s="382" t="s">
        <v>151</v>
      </c>
      <c r="R32" s="383"/>
      <c r="S32" s="384"/>
      <c r="T32" s="373" t="s">
        <v>51</v>
      </c>
      <c r="U32" s="373"/>
      <c r="V32" s="373"/>
      <c r="W32" s="373" t="s">
        <v>51</v>
      </c>
      <c r="X32" s="373"/>
      <c r="Y32" s="373"/>
      <c r="Z32" s="373" t="s">
        <v>51</v>
      </c>
      <c r="AA32" s="373"/>
      <c r="AB32" s="373"/>
      <c r="AC32" s="374" t="s">
        <v>150</v>
      </c>
      <c r="AD32" s="375"/>
      <c r="AE32" s="376" t="s">
        <v>150</v>
      </c>
      <c r="AF32" s="375"/>
      <c r="AG32" s="376" t="s">
        <v>150</v>
      </c>
      <c r="AH32" s="375"/>
      <c r="AI32" s="368" t="s">
        <v>150</v>
      </c>
      <c r="AJ32" s="369"/>
      <c r="AK32" s="368" t="s">
        <v>150</v>
      </c>
      <c r="AL32" s="369"/>
      <c r="AM32" s="368" t="s">
        <v>150</v>
      </c>
      <c r="AN32" s="370"/>
      <c r="AO32" s="358" t="s">
        <v>150</v>
      </c>
      <c r="AP32" s="359"/>
      <c r="AQ32" s="358" t="s">
        <v>150</v>
      </c>
      <c r="AR32" s="359"/>
      <c r="AS32" s="358" t="s">
        <v>150</v>
      </c>
      <c r="AT32" s="359"/>
      <c r="AU32" s="371" t="s">
        <v>150</v>
      </c>
      <c r="AV32" s="372"/>
      <c r="AX32" t="s">
        <v>244</v>
      </c>
      <c r="AZ32" t="s">
        <v>252</v>
      </c>
    </row>
    <row r="33" spans="1:53" ht="12.75">
      <c r="A33" s="137">
        <v>1</v>
      </c>
      <c r="B33" s="353">
        <f>H33+N33</f>
        <v>38</v>
      </c>
      <c r="C33" s="361"/>
      <c r="D33" s="354"/>
      <c r="E33" s="353">
        <f>K33+Q33</f>
        <v>1368</v>
      </c>
      <c r="F33" s="361"/>
      <c r="G33" s="354"/>
      <c r="H33" s="363">
        <f>G21</f>
        <v>17</v>
      </c>
      <c r="I33" s="364"/>
      <c r="J33" s="365"/>
      <c r="K33" s="355">
        <f>H33*36</f>
        <v>612</v>
      </c>
      <c r="L33" s="362"/>
      <c r="M33" s="356"/>
      <c r="N33" s="363">
        <f>V21</f>
        <v>21</v>
      </c>
      <c r="O33" s="364"/>
      <c r="P33" s="365"/>
      <c r="Q33" s="355">
        <f>N33*36</f>
        <v>756</v>
      </c>
      <c r="R33" s="362"/>
      <c r="S33" s="356"/>
      <c r="T33" s="357">
        <f>W33+Z33</f>
        <v>1</v>
      </c>
      <c r="U33" s="357"/>
      <c r="V33" s="357"/>
      <c r="W33" s="357">
        <v>0</v>
      </c>
      <c r="X33" s="357"/>
      <c r="Y33" s="357"/>
      <c r="Z33" s="357">
        <v>1</v>
      </c>
      <c r="AA33" s="357"/>
      <c r="AB33" s="357"/>
      <c r="AC33" s="362">
        <f>AE33+AG33</f>
        <v>2</v>
      </c>
      <c r="AD33" s="356"/>
      <c r="AE33" s="355">
        <v>0</v>
      </c>
      <c r="AF33" s="356"/>
      <c r="AG33" s="355">
        <v>2</v>
      </c>
      <c r="AH33" s="356"/>
      <c r="AI33" s="353">
        <f>AK33+AM33</f>
        <v>0</v>
      </c>
      <c r="AJ33" s="354"/>
      <c r="AK33" s="353">
        <v>0</v>
      </c>
      <c r="AL33" s="354"/>
      <c r="AM33" s="353">
        <v>0</v>
      </c>
      <c r="AN33" s="361"/>
      <c r="AO33" s="358">
        <v>0</v>
      </c>
      <c r="AP33" s="359"/>
      <c r="AQ33" s="360">
        <v>0</v>
      </c>
      <c r="AR33" s="360"/>
      <c r="AS33" s="366">
        <v>11</v>
      </c>
      <c r="AT33" s="367"/>
      <c r="AU33" s="351">
        <f>B33+T33+AC33+AI33+AO33+AS33</f>
        <v>52</v>
      </c>
      <c r="AV33" s="352"/>
      <c r="AX33" t="s">
        <v>245</v>
      </c>
      <c r="AZ33" s="306" t="s">
        <v>253</v>
      </c>
      <c r="BA33" s="306"/>
    </row>
    <row r="34" spans="1:53" ht="12.75">
      <c r="A34" s="137">
        <v>2</v>
      </c>
      <c r="B34" s="353">
        <f>H34+N34</f>
        <v>34</v>
      </c>
      <c r="C34" s="361"/>
      <c r="D34" s="354"/>
      <c r="E34" s="353">
        <f>K34+Q34</f>
        <v>1224</v>
      </c>
      <c r="F34" s="361"/>
      <c r="G34" s="354"/>
      <c r="H34" s="363">
        <f>D22</f>
        <v>15</v>
      </c>
      <c r="I34" s="364"/>
      <c r="J34" s="365"/>
      <c r="K34" s="355">
        <f>H34*36</f>
        <v>540</v>
      </c>
      <c r="L34" s="362"/>
      <c r="M34" s="356"/>
      <c r="N34" s="363">
        <f>W22</f>
        <v>19</v>
      </c>
      <c r="O34" s="364"/>
      <c r="P34" s="365"/>
      <c r="Q34" s="355">
        <f>N34*36</f>
        <v>684</v>
      </c>
      <c r="R34" s="362"/>
      <c r="S34" s="356"/>
      <c r="T34" s="357">
        <f>W34+Z34</f>
        <v>1</v>
      </c>
      <c r="U34" s="357"/>
      <c r="V34" s="357"/>
      <c r="W34" s="357">
        <v>0</v>
      </c>
      <c r="X34" s="357"/>
      <c r="Y34" s="357"/>
      <c r="Z34" s="357">
        <v>1</v>
      </c>
      <c r="AA34" s="357"/>
      <c r="AB34" s="357"/>
      <c r="AC34" s="362">
        <f>AE34+AG34</f>
        <v>0</v>
      </c>
      <c r="AD34" s="356"/>
      <c r="AE34" s="355">
        <v>0</v>
      </c>
      <c r="AF34" s="356"/>
      <c r="AG34" s="355">
        <v>0</v>
      </c>
      <c r="AH34" s="356"/>
      <c r="AI34" s="353">
        <f>AK34+AM34</f>
        <v>6</v>
      </c>
      <c r="AJ34" s="354"/>
      <c r="AK34" s="353">
        <v>2</v>
      </c>
      <c r="AL34" s="354"/>
      <c r="AM34" s="353">
        <v>4</v>
      </c>
      <c r="AN34" s="361"/>
      <c r="AO34" s="358"/>
      <c r="AP34" s="359"/>
      <c r="AQ34" s="360"/>
      <c r="AR34" s="360"/>
      <c r="AS34" s="366">
        <v>11</v>
      </c>
      <c r="AT34" s="367"/>
      <c r="AU34" s="351">
        <f>B34+T34+AC34+AI34+AO34+AS34+AQ34</f>
        <v>52</v>
      </c>
      <c r="AV34" s="352"/>
      <c r="AX34" t="s">
        <v>246</v>
      </c>
      <c r="AZ34" s="427" t="s">
        <v>254</v>
      </c>
      <c r="BA34" s="427"/>
    </row>
    <row r="35" spans="1:50" ht="12.75">
      <c r="A35" s="137">
        <v>3</v>
      </c>
      <c r="B35" s="353">
        <f>D23</f>
        <v>11.5</v>
      </c>
      <c r="C35" s="361"/>
      <c r="D35" s="354"/>
      <c r="E35" s="353">
        <f>K35+Q35</f>
        <v>414</v>
      </c>
      <c r="F35" s="361"/>
      <c r="G35" s="354"/>
      <c r="H35" s="363">
        <f>D23</f>
        <v>11.5</v>
      </c>
      <c r="I35" s="364"/>
      <c r="J35" s="365"/>
      <c r="K35" s="355">
        <f>H35*36</f>
        <v>414</v>
      </c>
      <c r="L35" s="362"/>
      <c r="M35" s="356"/>
      <c r="N35" s="363">
        <v>0</v>
      </c>
      <c r="O35" s="364"/>
      <c r="P35" s="365"/>
      <c r="Q35" s="355">
        <f>N35*36</f>
        <v>0</v>
      </c>
      <c r="R35" s="362"/>
      <c r="S35" s="356"/>
      <c r="T35" s="357">
        <f>W35+Z35</f>
        <v>1</v>
      </c>
      <c r="U35" s="357"/>
      <c r="V35" s="357"/>
      <c r="W35" s="357">
        <v>1</v>
      </c>
      <c r="X35" s="357"/>
      <c r="Y35" s="357"/>
      <c r="Z35" s="357">
        <v>0</v>
      </c>
      <c r="AA35" s="357"/>
      <c r="AB35" s="357"/>
      <c r="AC35" s="362">
        <f>AE35+AG35</f>
        <v>0.5</v>
      </c>
      <c r="AD35" s="356"/>
      <c r="AE35" s="355">
        <v>0.5</v>
      </c>
      <c r="AF35" s="356"/>
      <c r="AG35" s="355">
        <v>0</v>
      </c>
      <c r="AH35" s="356"/>
      <c r="AI35" s="353">
        <f>AK35+AM35</f>
        <v>8</v>
      </c>
      <c r="AJ35" s="354"/>
      <c r="AK35" s="353">
        <v>4</v>
      </c>
      <c r="AL35" s="354"/>
      <c r="AM35" s="353">
        <v>4</v>
      </c>
      <c r="AN35" s="361"/>
      <c r="AO35" s="358">
        <v>2</v>
      </c>
      <c r="AP35" s="359"/>
      <c r="AQ35" s="360">
        <v>1</v>
      </c>
      <c r="AR35" s="360"/>
      <c r="AS35" s="366">
        <v>2</v>
      </c>
      <c r="AT35" s="367"/>
      <c r="AU35" s="351">
        <f>B35+T35+AC35+AI35+AO35+AS35+AQ35</f>
        <v>26</v>
      </c>
      <c r="AV35" s="352"/>
      <c r="AX35" t="s">
        <v>247</v>
      </c>
    </row>
    <row r="36" spans="1:50" ht="24.75" customHeight="1">
      <c r="A36" s="138" t="s">
        <v>67</v>
      </c>
      <c r="B36" s="353">
        <f>(SUM(B33:D35))</f>
        <v>83.5</v>
      </c>
      <c r="C36" s="361"/>
      <c r="D36" s="354"/>
      <c r="E36" s="353">
        <f>(SUM(E33:G35))</f>
        <v>3006</v>
      </c>
      <c r="F36" s="361"/>
      <c r="G36" s="354"/>
      <c r="H36" s="363">
        <f>(SUM(H33:J35))</f>
        <v>43.5</v>
      </c>
      <c r="I36" s="364"/>
      <c r="J36" s="365"/>
      <c r="K36" s="363">
        <f>(SUM(K33:M35))</f>
        <v>1566</v>
      </c>
      <c r="L36" s="364"/>
      <c r="M36" s="365"/>
      <c r="N36" s="363">
        <f>(SUM(N33:P35))</f>
        <v>40</v>
      </c>
      <c r="O36" s="364"/>
      <c r="P36" s="365"/>
      <c r="Q36" s="363">
        <f>(SUM(Q33:S35))</f>
        <v>1440</v>
      </c>
      <c r="R36" s="364"/>
      <c r="S36" s="365"/>
      <c r="T36" s="357">
        <f>(SUM(T33:V35))</f>
        <v>3</v>
      </c>
      <c r="U36" s="357"/>
      <c r="V36" s="357"/>
      <c r="W36" s="357">
        <f>(SUM(W33:Y35))</f>
        <v>1</v>
      </c>
      <c r="X36" s="357"/>
      <c r="Y36" s="357"/>
      <c r="Z36" s="357">
        <f>(SUM(Z33:AB35))</f>
        <v>2</v>
      </c>
      <c r="AA36" s="357"/>
      <c r="AB36" s="357"/>
      <c r="AC36" s="362">
        <f>SUM(AC33:AD35)</f>
        <v>2.5</v>
      </c>
      <c r="AD36" s="356"/>
      <c r="AE36" s="362">
        <f>SUM(AE33:AF35)</f>
        <v>0.5</v>
      </c>
      <c r="AF36" s="356"/>
      <c r="AG36" s="362">
        <f>SUM(AG33:AH35)</f>
        <v>2</v>
      </c>
      <c r="AH36" s="356"/>
      <c r="AI36" s="353">
        <f>SUM(AI33:AJ35)</f>
        <v>14</v>
      </c>
      <c r="AJ36" s="354"/>
      <c r="AK36" s="353">
        <f>SUM(AK33:AL35)</f>
        <v>6</v>
      </c>
      <c r="AL36" s="354"/>
      <c r="AM36" s="353">
        <f>SUM(AM33:AN35)</f>
        <v>8</v>
      </c>
      <c r="AN36" s="354"/>
      <c r="AO36" s="355">
        <f>SUM(AO33:AP35)</f>
        <v>2</v>
      </c>
      <c r="AP36" s="356"/>
      <c r="AQ36" s="355">
        <f>SUM(AQ33:AR35)</f>
        <v>1</v>
      </c>
      <c r="AR36" s="356"/>
      <c r="AS36" s="355">
        <f>SUM(AS33:AT35)</f>
        <v>24</v>
      </c>
      <c r="AT36" s="356"/>
      <c r="AU36" s="351">
        <f>B36+T36+AC36+AI36+AO36+AS36+AQ36</f>
        <v>130</v>
      </c>
      <c r="AV36" s="352"/>
      <c r="AX36" t="s">
        <v>248</v>
      </c>
    </row>
    <row r="37" spans="1:53" ht="12.75">
      <c r="A37" s="13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</row>
  </sheetData>
  <sheetProtection/>
  <mergeCells count="143">
    <mergeCell ref="AZ34:BA34"/>
    <mergeCell ref="AI35:AJ35"/>
    <mergeCell ref="AK35:AL35"/>
    <mergeCell ref="AM35:AN35"/>
    <mergeCell ref="AQ35:AR35"/>
    <mergeCell ref="AU35:AV35"/>
    <mergeCell ref="AO35:AP35"/>
    <mergeCell ref="AS35:AT35"/>
    <mergeCell ref="AS34:AT34"/>
    <mergeCell ref="AU34:AV34"/>
    <mergeCell ref="T35:V35"/>
    <mergeCell ref="W35:Y35"/>
    <mergeCell ref="Z35:AB35"/>
    <mergeCell ref="AE35:AF35"/>
    <mergeCell ref="AG35:AH35"/>
    <mergeCell ref="AC35:AD35"/>
    <mergeCell ref="E35:G35"/>
    <mergeCell ref="B35:D35"/>
    <mergeCell ref="H35:J35"/>
    <mergeCell ref="K35:M35"/>
    <mergeCell ref="N35:P35"/>
    <mergeCell ref="Q35:S35"/>
    <mergeCell ref="B1:F1"/>
    <mergeCell ref="J1:AZ1"/>
    <mergeCell ref="J2:AZ2"/>
    <mergeCell ref="B3:F3"/>
    <mergeCell ref="K4:AZ4"/>
    <mergeCell ref="K5:AZ5"/>
    <mergeCell ref="L6:AZ6"/>
    <mergeCell ref="J19:J20"/>
    <mergeCell ref="S19:S20"/>
    <mergeCell ref="W19:W20"/>
    <mergeCell ref="AA19:AA20"/>
    <mergeCell ref="AF19:AF20"/>
    <mergeCell ref="AJ19:AJ20"/>
    <mergeCell ref="AK19:AN19"/>
    <mergeCell ref="AO19:AR19"/>
    <mergeCell ref="AS19:AS20"/>
    <mergeCell ref="AT19:AV19"/>
    <mergeCell ref="AW19:AW20"/>
    <mergeCell ref="AX19:BA19"/>
    <mergeCell ref="G21:H21"/>
    <mergeCell ref="V21:W21"/>
    <mergeCell ref="D22:E22"/>
    <mergeCell ref="W22:X22"/>
    <mergeCell ref="A29:A32"/>
    <mergeCell ref="B29:S30"/>
    <mergeCell ref="T29:AB30"/>
    <mergeCell ref="AC29:AN29"/>
    <mergeCell ref="AO29:AR29"/>
    <mergeCell ref="AS29:AT31"/>
    <mergeCell ref="Z31:AB31"/>
    <mergeCell ref="AC31:AD31"/>
    <mergeCell ref="AE31:AF31"/>
    <mergeCell ref="AG31:AH31"/>
    <mergeCell ref="AU29:AV31"/>
    <mergeCell ref="AC30:AH30"/>
    <mergeCell ref="AI30:AN30"/>
    <mergeCell ref="AO30:AP31"/>
    <mergeCell ref="AQ30:AR31"/>
    <mergeCell ref="B31:G31"/>
    <mergeCell ref="H31:M31"/>
    <mergeCell ref="N31:S31"/>
    <mergeCell ref="T31:V31"/>
    <mergeCell ref="W31:Y31"/>
    <mergeCell ref="AI31:AJ31"/>
    <mergeCell ref="AK31:AL31"/>
    <mergeCell ref="AM31:AN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B36:D36"/>
    <mergeCell ref="E36:G36"/>
    <mergeCell ref="H36:J36"/>
    <mergeCell ref="K36:M36"/>
    <mergeCell ref="N36:P36"/>
    <mergeCell ref="Q36:S36"/>
    <mergeCell ref="AC34:AD34"/>
    <mergeCell ref="AE34:AF34"/>
    <mergeCell ref="Z36:AB36"/>
    <mergeCell ref="AC36:AD36"/>
    <mergeCell ref="AE36:AF36"/>
    <mergeCell ref="AG36:AH36"/>
    <mergeCell ref="AO34:AP34"/>
    <mergeCell ref="AQ34:AR34"/>
    <mergeCell ref="AG34:AH34"/>
    <mergeCell ref="AI34:AJ34"/>
    <mergeCell ref="AK34:AL34"/>
    <mergeCell ref="AM34:AN34"/>
    <mergeCell ref="D23:E23"/>
    <mergeCell ref="AU36:AV36"/>
    <mergeCell ref="AI36:AJ36"/>
    <mergeCell ref="AK36:AL36"/>
    <mergeCell ref="AM36:AN36"/>
    <mergeCell ref="AO36:AP36"/>
    <mergeCell ref="AQ36:AR36"/>
    <mergeCell ref="AS36:AT36"/>
    <mergeCell ref="T36:V36"/>
    <mergeCell ref="W36:Y36"/>
  </mergeCells>
  <printOptions/>
  <pageMargins left="0.25" right="0.2" top="0.35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zoomScale="160" zoomScaleNormal="160" zoomScalePageLayoutView="0" workbookViewId="0" topLeftCell="A47">
      <selection activeCell="D31" sqref="D31:I31"/>
    </sheetView>
  </sheetViews>
  <sheetFormatPr defaultColWidth="9.00390625" defaultRowHeight="12.75"/>
  <cols>
    <col min="1" max="1" width="7.25390625" style="0" customWidth="1"/>
    <col min="2" max="2" width="37.125" style="0" customWidth="1"/>
    <col min="3" max="3" width="4.875" style="0" customWidth="1"/>
    <col min="4" max="4" width="5.125" style="48" customWidth="1"/>
    <col min="5" max="5" width="5.00390625" style="53" customWidth="1"/>
    <col min="6" max="6" width="4.375" style="92" customWidth="1"/>
    <col min="7" max="7" width="5.75390625" style="0" customWidth="1"/>
    <col min="8" max="8" width="4.75390625" style="0" customWidth="1"/>
    <col min="9" max="9" width="5.75390625" style="0" customWidth="1"/>
    <col min="10" max="10" width="4.125" style="0" customWidth="1"/>
    <col min="11" max="11" width="3.375" style="0" customWidth="1"/>
    <col min="12" max="12" width="4.125" style="0" customWidth="1"/>
    <col min="13" max="13" width="3.875" style="0" customWidth="1"/>
    <col min="14" max="14" width="4.25390625" style="0" customWidth="1"/>
    <col min="15" max="15" width="3.75390625" style="0" customWidth="1"/>
    <col min="16" max="16" width="3.875" style="0" customWidth="1"/>
    <col min="17" max="17" width="4.375" style="0" customWidth="1"/>
    <col min="18" max="18" width="4.125" style="40" customWidth="1"/>
    <col min="19" max="19" width="4.25390625" style="40" customWidth="1"/>
    <col min="20" max="20" width="3.875" style="40" customWidth="1"/>
    <col min="21" max="21" width="4.75390625" style="40" customWidth="1"/>
    <col min="22" max="22" width="4.75390625" style="0" customWidth="1"/>
    <col min="23" max="23" width="4.75390625" style="181" customWidth="1"/>
  </cols>
  <sheetData>
    <row r="1" spans="2:22" ht="30" customHeight="1">
      <c r="B1" s="328" t="s">
        <v>236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1" ht="12.75" customHeight="1">
      <c r="A2" s="337" t="s">
        <v>3</v>
      </c>
      <c r="B2" s="338" t="s">
        <v>48</v>
      </c>
      <c r="C2" s="339" t="s">
        <v>56</v>
      </c>
      <c r="D2" s="316" t="s">
        <v>66</v>
      </c>
      <c r="E2" s="323"/>
      <c r="F2" s="323"/>
      <c r="G2" s="323"/>
      <c r="H2" s="323"/>
      <c r="I2" s="323"/>
      <c r="J2" s="323"/>
      <c r="K2" s="324"/>
      <c r="L2" s="338" t="s">
        <v>49</v>
      </c>
      <c r="M2" s="338"/>
      <c r="N2" s="338"/>
      <c r="O2" s="338"/>
      <c r="P2" s="338"/>
      <c r="Q2" s="338"/>
      <c r="R2" s="338"/>
      <c r="S2" s="338"/>
      <c r="T2" s="338"/>
      <c r="U2" s="338"/>
    </row>
    <row r="3" spans="1:23" s="12" customFormat="1" ht="13.5" customHeight="1">
      <c r="A3" s="337"/>
      <c r="B3" s="338"/>
      <c r="C3" s="340"/>
      <c r="D3" s="316"/>
      <c r="E3" s="345" t="s">
        <v>208</v>
      </c>
      <c r="F3" s="346" t="s">
        <v>213</v>
      </c>
      <c r="G3" s="320" t="s">
        <v>47</v>
      </c>
      <c r="H3" s="321"/>
      <c r="I3" s="321"/>
      <c r="J3" s="321"/>
      <c r="K3" s="322"/>
      <c r="L3" s="338"/>
      <c r="M3" s="338"/>
      <c r="N3" s="338"/>
      <c r="O3" s="338"/>
      <c r="P3" s="338"/>
      <c r="Q3" s="338"/>
      <c r="R3" s="338"/>
      <c r="S3" s="338"/>
      <c r="T3" s="338"/>
      <c r="U3" s="338"/>
      <c r="W3" s="179"/>
    </row>
    <row r="4" spans="1:23" s="12" customFormat="1" ht="12.75" customHeight="1" thickBot="1">
      <c r="A4" s="337"/>
      <c r="B4" s="338"/>
      <c r="C4" s="340"/>
      <c r="D4" s="316"/>
      <c r="E4" s="345"/>
      <c r="F4" s="347"/>
      <c r="G4" s="325" t="s">
        <v>46</v>
      </c>
      <c r="H4" s="318" t="s">
        <v>1</v>
      </c>
      <c r="I4" s="319"/>
      <c r="J4" s="319"/>
      <c r="K4" s="319"/>
      <c r="L4" s="454" t="s">
        <v>15</v>
      </c>
      <c r="M4" s="455"/>
      <c r="N4" s="455"/>
      <c r="O4" s="455"/>
      <c r="P4" s="456" t="s">
        <v>4</v>
      </c>
      <c r="Q4" s="457"/>
      <c r="R4" s="457"/>
      <c r="S4" s="458"/>
      <c r="T4" s="459" t="s">
        <v>0</v>
      </c>
      <c r="U4" s="460"/>
      <c r="W4" s="179"/>
    </row>
    <row r="5" spans="1:23" s="12" customFormat="1" ht="9.75" customHeight="1">
      <c r="A5" s="337"/>
      <c r="B5" s="338"/>
      <c r="C5" s="340"/>
      <c r="D5" s="316"/>
      <c r="E5" s="345"/>
      <c r="F5" s="347"/>
      <c r="G5" s="326"/>
      <c r="H5" s="329" t="s">
        <v>211</v>
      </c>
      <c r="I5" s="329" t="s">
        <v>209</v>
      </c>
      <c r="J5" s="332" t="s">
        <v>45</v>
      </c>
      <c r="K5" s="317" t="s">
        <v>210</v>
      </c>
      <c r="L5" s="448" t="s">
        <v>16</v>
      </c>
      <c r="M5" s="449"/>
      <c r="N5" s="448" t="s">
        <v>55</v>
      </c>
      <c r="O5" s="449"/>
      <c r="P5" s="448" t="s">
        <v>54</v>
      </c>
      <c r="Q5" s="449"/>
      <c r="R5" s="448" t="s">
        <v>52</v>
      </c>
      <c r="S5" s="449"/>
      <c r="T5" s="448" t="s">
        <v>53</v>
      </c>
      <c r="U5" s="449"/>
      <c r="W5" s="179"/>
    </row>
    <row r="6" spans="1:23" s="12" customFormat="1" ht="18" customHeight="1">
      <c r="A6" s="337"/>
      <c r="B6" s="338"/>
      <c r="C6" s="340"/>
      <c r="D6" s="316"/>
      <c r="E6" s="345"/>
      <c r="F6" s="347"/>
      <c r="G6" s="326"/>
      <c r="H6" s="330"/>
      <c r="I6" s="330"/>
      <c r="J6" s="333"/>
      <c r="K6" s="317"/>
      <c r="L6" s="450">
        <v>17</v>
      </c>
      <c r="M6" s="451"/>
      <c r="N6" s="450">
        <v>21</v>
      </c>
      <c r="O6" s="451"/>
      <c r="P6" s="450">
        <v>15</v>
      </c>
      <c r="Q6" s="451"/>
      <c r="R6" s="452">
        <v>19</v>
      </c>
      <c r="S6" s="453"/>
      <c r="T6" s="452">
        <v>11.5</v>
      </c>
      <c r="U6" s="453"/>
      <c r="V6" s="12">
        <f>SUM(L6:T6)</f>
        <v>83.5</v>
      </c>
      <c r="W6" s="179" t="s">
        <v>51</v>
      </c>
    </row>
    <row r="7" spans="1:23" s="12" customFormat="1" ht="42" customHeight="1">
      <c r="A7" s="337"/>
      <c r="B7" s="338"/>
      <c r="C7" s="341"/>
      <c r="D7" s="316"/>
      <c r="E7" s="345"/>
      <c r="F7" s="348"/>
      <c r="G7" s="327"/>
      <c r="H7" s="331"/>
      <c r="I7" s="331"/>
      <c r="J7" s="334"/>
      <c r="K7" s="317"/>
      <c r="L7" s="443" t="s">
        <v>5</v>
      </c>
      <c r="M7" s="444"/>
      <c r="N7" s="443" t="s">
        <v>5</v>
      </c>
      <c r="O7" s="445"/>
      <c r="P7" s="443" t="s">
        <v>5</v>
      </c>
      <c r="Q7" s="444"/>
      <c r="R7" s="443" t="s">
        <v>5</v>
      </c>
      <c r="S7" s="444"/>
      <c r="T7" s="445" t="s">
        <v>5</v>
      </c>
      <c r="U7" s="444"/>
      <c r="W7" s="179"/>
    </row>
    <row r="8" spans="1:23" s="12" customFormat="1" ht="9" customHeight="1">
      <c r="A8" s="13">
        <v>1</v>
      </c>
      <c r="B8" s="21">
        <v>2</v>
      </c>
      <c r="C8" s="21">
        <v>3</v>
      </c>
      <c r="D8" s="21">
        <v>4</v>
      </c>
      <c r="E8" s="21">
        <v>6</v>
      </c>
      <c r="F8" s="153">
        <v>7</v>
      </c>
      <c r="G8" s="21">
        <v>8</v>
      </c>
      <c r="H8" s="21">
        <v>9</v>
      </c>
      <c r="I8" s="21">
        <v>10</v>
      </c>
      <c r="J8" s="35">
        <v>11</v>
      </c>
      <c r="K8" s="149"/>
      <c r="L8" s="446">
        <v>12</v>
      </c>
      <c r="M8" s="447"/>
      <c r="N8" s="213">
        <v>13</v>
      </c>
      <c r="O8" s="244"/>
      <c r="P8" s="213">
        <v>14</v>
      </c>
      <c r="Q8" s="262"/>
      <c r="R8" s="289">
        <v>15</v>
      </c>
      <c r="S8" s="212"/>
      <c r="T8" s="294">
        <v>16</v>
      </c>
      <c r="U8" s="212"/>
      <c r="W8" s="179"/>
    </row>
    <row r="9" spans="1:23" s="152" customFormat="1" ht="26.25" customHeight="1">
      <c r="A9" s="183" t="s">
        <v>6</v>
      </c>
      <c r="B9" s="184" t="s">
        <v>175</v>
      </c>
      <c r="C9" s="185"/>
      <c r="D9" s="184">
        <f>SUM(D10:D18)</f>
        <v>606</v>
      </c>
      <c r="E9" s="184">
        <f aca="true" t="shared" si="0" ref="E9:U9">SUM(E10:E18)</f>
        <v>0</v>
      </c>
      <c r="F9" s="184">
        <f t="shared" si="0"/>
        <v>0</v>
      </c>
      <c r="G9" s="184">
        <f t="shared" si="0"/>
        <v>606</v>
      </c>
      <c r="H9" s="184">
        <f t="shared" si="0"/>
        <v>178</v>
      </c>
      <c r="I9" s="184">
        <f t="shared" si="0"/>
        <v>428</v>
      </c>
      <c r="J9" s="184">
        <f t="shared" si="0"/>
        <v>0</v>
      </c>
      <c r="K9" s="184">
        <f t="shared" si="0"/>
        <v>0</v>
      </c>
      <c r="L9" s="292">
        <f t="shared" si="0"/>
        <v>152</v>
      </c>
      <c r="M9" s="292">
        <f t="shared" si="0"/>
        <v>164</v>
      </c>
      <c r="N9" s="184">
        <f t="shared" si="0"/>
        <v>24</v>
      </c>
      <c r="O9" s="184">
        <f t="shared" si="0"/>
        <v>98</v>
      </c>
      <c r="P9" s="280">
        <f t="shared" si="0"/>
        <v>0</v>
      </c>
      <c r="Q9" s="280">
        <f t="shared" si="0"/>
        <v>66</v>
      </c>
      <c r="R9" s="280">
        <f t="shared" si="0"/>
        <v>0</v>
      </c>
      <c r="S9" s="280">
        <f t="shared" si="0"/>
        <v>78</v>
      </c>
      <c r="T9" s="271">
        <f t="shared" si="0"/>
        <v>0</v>
      </c>
      <c r="U9" s="271">
        <f t="shared" si="0"/>
        <v>24</v>
      </c>
      <c r="W9" s="186"/>
    </row>
    <row r="10" spans="1:23" s="7" customFormat="1" ht="11.25">
      <c r="A10" s="22" t="s">
        <v>8</v>
      </c>
      <c r="B10" s="31" t="s">
        <v>9</v>
      </c>
      <c r="C10" s="14"/>
      <c r="D10" s="15">
        <f aca="true" t="shared" si="1" ref="D10:D18">SUM(E10:G10)+K10</f>
        <v>44</v>
      </c>
      <c r="E10" s="14"/>
      <c r="F10" s="154"/>
      <c r="G10" s="14">
        <v>44</v>
      </c>
      <c r="H10" s="15">
        <f aca="true" t="shared" si="2" ref="H10:H18">G10-I10</f>
        <v>36</v>
      </c>
      <c r="I10" s="14">
        <v>8</v>
      </c>
      <c r="J10" s="27"/>
      <c r="K10" s="25"/>
      <c r="L10" s="248">
        <v>36</v>
      </c>
      <c r="M10" s="267">
        <v>8</v>
      </c>
      <c r="N10" s="214"/>
      <c r="O10" s="245"/>
      <c r="P10" s="214"/>
      <c r="Q10" s="281"/>
      <c r="R10" s="219"/>
      <c r="S10" s="247"/>
      <c r="T10" s="295"/>
      <c r="U10" s="277"/>
      <c r="W10" s="180">
        <f aca="true" t="shared" si="3" ref="W10:W34">SUM(L10:U10)</f>
        <v>44</v>
      </c>
    </row>
    <row r="11" spans="1:23" s="7" customFormat="1" ht="11.25">
      <c r="A11" s="22" t="s">
        <v>7</v>
      </c>
      <c r="B11" s="24" t="s">
        <v>17</v>
      </c>
      <c r="C11" s="14"/>
      <c r="D11" s="15">
        <f t="shared" si="1"/>
        <v>44</v>
      </c>
      <c r="E11" s="15"/>
      <c r="F11" s="32"/>
      <c r="G11" s="15">
        <v>44</v>
      </c>
      <c r="H11" s="15">
        <f t="shared" si="2"/>
        <v>36</v>
      </c>
      <c r="I11" s="15">
        <v>8</v>
      </c>
      <c r="J11" s="25"/>
      <c r="K11" s="25"/>
      <c r="L11" s="249">
        <v>36</v>
      </c>
      <c r="M11" s="267">
        <v>8</v>
      </c>
      <c r="N11" s="19"/>
      <c r="O11" s="243"/>
      <c r="P11" s="19"/>
      <c r="Q11" s="159"/>
      <c r="R11" s="218"/>
      <c r="S11" s="141"/>
      <c r="T11" s="296"/>
      <c r="U11" s="277"/>
      <c r="W11" s="180">
        <f t="shared" si="3"/>
        <v>44</v>
      </c>
    </row>
    <row r="12" spans="1:23" s="7" customFormat="1" ht="11.25">
      <c r="A12" s="22" t="s">
        <v>18</v>
      </c>
      <c r="B12" s="24" t="s">
        <v>224</v>
      </c>
      <c r="C12" s="32"/>
      <c r="D12" s="15">
        <f t="shared" si="1"/>
        <v>148</v>
      </c>
      <c r="E12" s="15"/>
      <c r="F12" s="32"/>
      <c r="G12" s="15">
        <v>148</v>
      </c>
      <c r="H12" s="15">
        <f t="shared" si="2"/>
        <v>2</v>
      </c>
      <c r="I12" s="15">
        <v>146</v>
      </c>
      <c r="J12" s="25"/>
      <c r="K12" s="25"/>
      <c r="L12" s="249">
        <v>0</v>
      </c>
      <c r="M12" s="267">
        <v>32</v>
      </c>
      <c r="N12" s="19">
        <v>0</v>
      </c>
      <c r="O12" s="243">
        <v>40</v>
      </c>
      <c r="P12" s="19">
        <v>0</v>
      </c>
      <c r="Q12" s="159">
        <v>36</v>
      </c>
      <c r="R12" s="218">
        <v>0</v>
      </c>
      <c r="S12" s="141">
        <v>40</v>
      </c>
      <c r="T12" s="276"/>
      <c r="U12" s="141"/>
      <c r="W12" s="180">
        <f t="shared" si="3"/>
        <v>148</v>
      </c>
    </row>
    <row r="13" spans="1:23" s="7" customFormat="1" ht="11.25">
      <c r="A13" s="22" t="s">
        <v>19</v>
      </c>
      <c r="B13" s="24" t="s">
        <v>2</v>
      </c>
      <c r="C13" s="32"/>
      <c r="D13" s="15">
        <f t="shared" si="1"/>
        <v>168</v>
      </c>
      <c r="E13" s="15"/>
      <c r="F13" s="32"/>
      <c r="G13" s="15">
        <v>168</v>
      </c>
      <c r="H13" s="15">
        <f t="shared" si="2"/>
        <v>2</v>
      </c>
      <c r="I13" s="15">
        <v>166</v>
      </c>
      <c r="J13" s="25"/>
      <c r="K13" s="25"/>
      <c r="L13" s="249">
        <v>2</v>
      </c>
      <c r="M13" s="267">
        <v>32</v>
      </c>
      <c r="N13" s="19">
        <v>0</v>
      </c>
      <c r="O13" s="243">
        <v>42</v>
      </c>
      <c r="P13" s="19">
        <v>0</v>
      </c>
      <c r="Q13" s="159">
        <v>30</v>
      </c>
      <c r="R13" s="19">
        <v>0</v>
      </c>
      <c r="S13" s="159">
        <v>38</v>
      </c>
      <c r="T13" s="276">
        <v>0</v>
      </c>
      <c r="U13" s="141">
        <v>24</v>
      </c>
      <c r="W13" s="180">
        <f t="shared" si="3"/>
        <v>168</v>
      </c>
    </row>
    <row r="14" spans="1:23" s="7" customFormat="1" ht="11.25">
      <c r="A14" s="22" t="s">
        <v>206</v>
      </c>
      <c r="B14" s="24" t="s">
        <v>207</v>
      </c>
      <c r="C14" s="34"/>
      <c r="D14" s="15">
        <f t="shared" si="1"/>
        <v>40</v>
      </c>
      <c r="E14" s="1"/>
      <c r="F14" s="34"/>
      <c r="G14" s="1">
        <v>40</v>
      </c>
      <c r="H14" s="15">
        <f t="shared" si="2"/>
        <v>24</v>
      </c>
      <c r="I14" s="1">
        <v>16</v>
      </c>
      <c r="J14" s="145"/>
      <c r="K14" s="25"/>
      <c r="L14" s="250"/>
      <c r="M14" s="268"/>
      <c r="N14" s="216">
        <v>24</v>
      </c>
      <c r="O14" s="246">
        <v>16</v>
      </c>
      <c r="P14" s="216"/>
      <c r="Q14" s="282"/>
      <c r="R14" s="225"/>
      <c r="S14" s="146"/>
      <c r="T14" s="297"/>
      <c r="U14" s="141"/>
      <c r="W14" s="180">
        <f t="shared" si="3"/>
        <v>40</v>
      </c>
    </row>
    <row r="15" spans="1:23" s="7" customFormat="1" ht="11.25">
      <c r="A15" s="22" t="s">
        <v>217</v>
      </c>
      <c r="B15" s="24" t="s">
        <v>223</v>
      </c>
      <c r="C15" s="34"/>
      <c r="D15" s="15">
        <f t="shared" si="1"/>
        <v>42</v>
      </c>
      <c r="E15" s="1"/>
      <c r="F15" s="34"/>
      <c r="G15" s="1">
        <v>42</v>
      </c>
      <c r="H15" s="15">
        <f t="shared" si="2"/>
        <v>22</v>
      </c>
      <c r="I15" s="1">
        <v>20</v>
      </c>
      <c r="J15" s="145"/>
      <c r="K15" s="25"/>
      <c r="L15" s="250">
        <v>22</v>
      </c>
      <c r="M15" s="268">
        <v>20</v>
      </c>
      <c r="N15" s="216"/>
      <c r="O15" s="246"/>
      <c r="P15" s="216"/>
      <c r="Q15" s="282"/>
      <c r="R15" s="225"/>
      <c r="S15" s="146"/>
      <c r="T15" s="297"/>
      <c r="U15" s="141"/>
      <c r="W15" s="180">
        <f t="shared" si="3"/>
        <v>42</v>
      </c>
    </row>
    <row r="16" spans="1:23" s="7" customFormat="1" ht="11.25">
      <c r="A16" s="22" t="s">
        <v>219</v>
      </c>
      <c r="B16" s="24" t="s">
        <v>218</v>
      </c>
      <c r="C16" s="34"/>
      <c r="D16" s="15">
        <f t="shared" si="1"/>
        <v>56</v>
      </c>
      <c r="E16" s="1"/>
      <c r="F16" s="34"/>
      <c r="G16" s="1">
        <v>56</v>
      </c>
      <c r="H16" s="15">
        <f t="shared" si="2"/>
        <v>20</v>
      </c>
      <c r="I16" s="1">
        <v>36</v>
      </c>
      <c r="J16" s="145"/>
      <c r="K16" s="25"/>
      <c r="L16" s="250">
        <v>20</v>
      </c>
      <c r="M16" s="268">
        <v>36</v>
      </c>
      <c r="N16" s="216"/>
      <c r="O16" s="246"/>
      <c r="P16" s="216"/>
      <c r="Q16" s="282"/>
      <c r="R16" s="225"/>
      <c r="S16" s="146"/>
      <c r="T16" s="297"/>
      <c r="U16" s="141"/>
      <c r="W16" s="180">
        <f t="shared" si="3"/>
        <v>56</v>
      </c>
    </row>
    <row r="17" spans="1:23" s="7" customFormat="1" ht="11.25">
      <c r="A17" s="22" t="s">
        <v>222</v>
      </c>
      <c r="B17" s="24" t="s">
        <v>242</v>
      </c>
      <c r="C17" s="34"/>
      <c r="D17" s="15">
        <f t="shared" si="1"/>
        <v>32</v>
      </c>
      <c r="E17" s="1"/>
      <c r="F17" s="34"/>
      <c r="G17" s="1">
        <v>32</v>
      </c>
      <c r="H17" s="15">
        <f t="shared" si="2"/>
        <v>16</v>
      </c>
      <c r="I17" s="1">
        <v>16</v>
      </c>
      <c r="J17" s="145"/>
      <c r="K17" s="25"/>
      <c r="L17" s="250">
        <v>16</v>
      </c>
      <c r="M17" s="268">
        <v>16</v>
      </c>
      <c r="N17" s="216"/>
      <c r="O17" s="246"/>
      <c r="P17" s="216"/>
      <c r="Q17" s="282"/>
      <c r="R17" s="225"/>
      <c r="S17" s="146"/>
      <c r="T17" s="297"/>
      <c r="U17" s="141"/>
      <c r="W17" s="180">
        <f t="shared" si="3"/>
        <v>32</v>
      </c>
    </row>
    <row r="18" spans="1:23" s="7" customFormat="1" ht="11.25">
      <c r="A18" s="22" t="s">
        <v>241</v>
      </c>
      <c r="B18" s="24" t="s">
        <v>220</v>
      </c>
      <c r="C18" s="34"/>
      <c r="D18" s="15">
        <f t="shared" si="1"/>
        <v>32</v>
      </c>
      <c r="E18" s="1"/>
      <c r="F18" s="34"/>
      <c r="G18" s="1">
        <v>32</v>
      </c>
      <c r="H18" s="15">
        <f t="shared" si="2"/>
        <v>20</v>
      </c>
      <c r="I18" s="1">
        <v>12</v>
      </c>
      <c r="J18" s="145"/>
      <c r="K18" s="25"/>
      <c r="L18" s="250">
        <v>20</v>
      </c>
      <c r="M18" s="268">
        <v>12</v>
      </c>
      <c r="N18" s="216"/>
      <c r="O18" s="246"/>
      <c r="P18" s="216"/>
      <c r="Q18" s="282"/>
      <c r="R18" s="225"/>
      <c r="S18" s="146"/>
      <c r="T18" s="297"/>
      <c r="U18" s="141"/>
      <c r="W18" s="180">
        <f t="shared" si="3"/>
        <v>32</v>
      </c>
    </row>
    <row r="19" spans="1:23" s="190" customFormat="1" ht="24" customHeight="1">
      <c r="A19" s="187" t="s">
        <v>10</v>
      </c>
      <c r="B19" s="184" t="s">
        <v>221</v>
      </c>
      <c r="C19" s="188"/>
      <c r="D19" s="189">
        <f>SUM(D20:D22)</f>
        <v>126</v>
      </c>
      <c r="E19" s="189">
        <f aca="true" t="shared" si="4" ref="E19:U19">SUM(E20:E22)</f>
        <v>0</v>
      </c>
      <c r="F19" s="189">
        <f t="shared" si="4"/>
        <v>0</v>
      </c>
      <c r="G19" s="189">
        <f t="shared" si="4"/>
        <v>126</v>
      </c>
      <c r="H19" s="189">
        <f t="shared" si="4"/>
        <v>58</v>
      </c>
      <c r="I19" s="189">
        <f t="shared" si="4"/>
        <v>68</v>
      </c>
      <c r="J19" s="189">
        <f t="shared" si="4"/>
        <v>0</v>
      </c>
      <c r="K19" s="189">
        <f t="shared" si="4"/>
        <v>0</v>
      </c>
      <c r="L19" s="263">
        <f t="shared" si="4"/>
        <v>36</v>
      </c>
      <c r="M19" s="263">
        <f t="shared" si="4"/>
        <v>56</v>
      </c>
      <c r="N19" s="189">
        <f t="shared" si="4"/>
        <v>22</v>
      </c>
      <c r="O19" s="189">
        <f t="shared" si="4"/>
        <v>12</v>
      </c>
      <c r="P19" s="283">
        <f t="shared" si="4"/>
        <v>0</v>
      </c>
      <c r="Q19" s="283">
        <f t="shared" si="4"/>
        <v>0</v>
      </c>
      <c r="R19" s="283">
        <f t="shared" si="4"/>
        <v>0</v>
      </c>
      <c r="S19" s="283">
        <f t="shared" si="4"/>
        <v>0</v>
      </c>
      <c r="T19" s="272">
        <f t="shared" si="4"/>
        <v>0</v>
      </c>
      <c r="U19" s="272">
        <f t="shared" si="4"/>
        <v>0</v>
      </c>
      <c r="W19" s="180">
        <f t="shared" si="3"/>
        <v>126</v>
      </c>
    </row>
    <row r="20" spans="1:23" s="7" customFormat="1" ht="22.5">
      <c r="A20" s="28" t="s">
        <v>11</v>
      </c>
      <c r="B20" s="140" t="s">
        <v>176</v>
      </c>
      <c r="C20" s="15"/>
      <c r="D20" s="15">
        <f>SUM(E20:G20)+K20</f>
        <v>60</v>
      </c>
      <c r="E20" s="15"/>
      <c r="F20" s="23"/>
      <c r="G20" s="143">
        <v>60</v>
      </c>
      <c r="H20" s="143">
        <f>G20-I20</f>
        <v>12</v>
      </c>
      <c r="I20" s="143">
        <v>48</v>
      </c>
      <c r="J20" s="18"/>
      <c r="K20" s="18"/>
      <c r="L20" s="251">
        <v>12</v>
      </c>
      <c r="M20" s="269">
        <v>48</v>
      </c>
      <c r="N20" s="217"/>
      <c r="O20" s="29"/>
      <c r="P20" s="217"/>
      <c r="Q20" s="284"/>
      <c r="R20" s="290"/>
      <c r="S20" s="277"/>
      <c r="T20" s="296"/>
      <c r="U20" s="277"/>
      <c r="W20" s="180">
        <f t="shared" si="3"/>
        <v>60</v>
      </c>
    </row>
    <row r="21" spans="1:23" s="7" customFormat="1" ht="12.75" customHeight="1">
      <c r="A21" s="28" t="s">
        <v>177</v>
      </c>
      <c r="B21" s="10" t="s">
        <v>243</v>
      </c>
      <c r="C21" s="3"/>
      <c r="D21" s="15">
        <f>SUM(E21:G21)+K21</f>
        <v>34</v>
      </c>
      <c r="E21" s="15"/>
      <c r="F21" s="23"/>
      <c r="G21" s="143">
        <v>34</v>
      </c>
      <c r="H21" s="143">
        <f>G21-I21</f>
        <v>22</v>
      </c>
      <c r="I21" s="143">
        <v>12</v>
      </c>
      <c r="J21" s="147"/>
      <c r="K21" s="147"/>
      <c r="L21" s="264"/>
      <c r="M21" s="270"/>
      <c r="N21" s="19">
        <v>22</v>
      </c>
      <c r="O21" s="243">
        <v>12</v>
      </c>
      <c r="P21" s="19"/>
      <c r="Q21" s="159"/>
      <c r="R21" s="218"/>
      <c r="S21" s="141"/>
      <c r="T21" s="298"/>
      <c r="U21" s="293"/>
      <c r="V21" s="4"/>
      <c r="W21" s="180">
        <f t="shared" si="3"/>
        <v>34</v>
      </c>
    </row>
    <row r="22" spans="1:23" s="7" customFormat="1" ht="12.75" customHeight="1">
      <c r="A22" s="3" t="s">
        <v>178</v>
      </c>
      <c r="B22" s="10" t="s">
        <v>214</v>
      </c>
      <c r="C22" s="3"/>
      <c r="D22" s="15">
        <f>SUM(E22:G22)+K22</f>
        <v>32</v>
      </c>
      <c r="E22" s="15"/>
      <c r="F22" s="15"/>
      <c r="G22" s="15">
        <v>32</v>
      </c>
      <c r="H22" s="15">
        <f>G22-I22</f>
        <v>24</v>
      </c>
      <c r="I22" s="15">
        <v>8</v>
      </c>
      <c r="J22" s="42"/>
      <c r="K22" s="42"/>
      <c r="L22" s="252">
        <v>24</v>
      </c>
      <c r="M22" s="43">
        <v>8</v>
      </c>
      <c r="N22" s="218"/>
      <c r="O22" s="235"/>
      <c r="P22" s="218"/>
      <c r="Q22" s="141"/>
      <c r="R22" s="218"/>
      <c r="S22" s="141"/>
      <c r="T22" s="276"/>
      <c r="U22" s="141"/>
      <c r="V22" s="4"/>
      <c r="W22" s="180">
        <f t="shared" si="3"/>
        <v>32</v>
      </c>
    </row>
    <row r="23" spans="1:23" s="195" customFormat="1" ht="12">
      <c r="A23" s="191" t="s">
        <v>20</v>
      </c>
      <c r="B23" s="192" t="s">
        <v>179</v>
      </c>
      <c r="C23" s="193"/>
      <c r="D23" s="194">
        <f>SUM(D24:D37)</f>
        <v>1164</v>
      </c>
      <c r="E23" s="194">
        <f aca="true" t="shared" si="5" ref="E23:U23">SUM(E24:E37)</f>
        <v>30</v>
      </c>
      <c r="F23" s="194">
        <f t="shared" si="5"/>
        <v>0</v>
      </c>
      <c r="G23" s="194">
        <f t="shared" si="5"/>
        <v>1134</v>
      </c>
      <c r="H23" s="194">
        <f t="shared" si="5"/>
        <v>438</v>
      </c>
      <c r="I23" s="194">
        <f t="shared" si="5"/>
        <v>696</v>
      </c>
      <c r="J23" s="194">
        <f t="shared" si="5"/>
        <v>0</v>
      </c>
      <c r="K23" s="194">
        <f t="shared" si="5"/>
        <v>0</v>
      </c>
      <c r="L23" s="265">
        <f t="shared" si="5"/>
        <v>64</v>
      </c>
      <c r="M23" s="265">
        <f t="shared" si="5"/>
        <v>80</v>
      </c>
      <c r="N23" s="194">
        <f>SUM(N24:N37)</f>
        <v>180</v>
      </c>
      <c r="O23" s="194">
        <f>SUM(O24:O37)</f>
        <v>274</v>
      </c>
      <c r="P23" s="285">
        <f t="shared" si="5"/>
        <v>62</v>
      </c>
      <c r="Q23" s="285">
        <f t="shared" si="5"/>
        <v>128</v>
      </c>
      <c r="R23" s="285">
        <f t="shared" si="5"/>
        <v>110</v>
      </c>
      <c r="S23" s="285">
        <f t="shared" si="5"/>
        <v>168</v>
      </c>
      <c r="T23" s="273">
        <f t="shared" si="5"/>
        <v>24</v>
      </c>
      <c r="U23" s="273">
        <f t="shared" si="5"/>
        <v>44</v>
      </c>
      <c r="W23" s="180">
        <f t="shared" si="3"/>
        <v>1134</v>
      </c>
    </row>
    <row r="24" spans="1:23" s="7" customFormat="1" ht="22.5">
      <c r="A24" s="16" t="s">
        <v>21</v>
      </c>
      <c r="B24" s="16" t="s">
        <v>180</v>
      </c>
      <c r="C24" s="26" t="s">
        <v>233</v>
      </c>
      <c r="D24" s="15">
        <f aca="true" t="shared" si="6" ref="D24:D37">SUM(E24:G24)+K24</f>
        <v>178</v>
      </c>
      <c r="E24" s="14">
        <v>18</v>
      </c>
      <c r="F24" s="33"/>
      <c r="G24" s="14">
        <v>160</v>
      </c>
      <c r="H24" s="14">
        <f>G24-I24</f>
        <v>74</v>
      </c>
      <c r="I24" s="14">
        <v>86</v>
      </c>
      <c r="J24" s="41"/>
      <c r="K24" s="42"/>
      <c r="L24" s="253">
        <v>32</v>
      </c>
      <c r="M24" s="215">
        <v>32</v>
      </c>
      <c r="N24" s="275">
        <v>42</v>
      </c>
      <c r="O24" s="260">
        <v>54</v>
      </c>
      <c r="P24" s="219"/>
      <c r="Q24" s="247"/>
      <c r="R24" s="219"/>
      <c r="S24" s="247"/>
      <c r="T24" s="299"/>
      <c r="U24" s="141"/>
      <c r="W24" s="180">
        <f t="shared" si="3"/>
        <v>160</v>
      </c>
    </row>
    <row r="25" spans="1:23" s="7" customFormat="1" ht="14.25" customHeight="1">
      <c r="A25" s="3" t="s">
        <v>22</v>
      </c>
      <c r="B25" s="17" t="s">
        <v>13</v>
      </c>
      <c r="C25" s="26"/>
      <c r="D25" s="15">
        <f t="shared" si="6"/>
        <v>108</v>
      </c>
      <c r="E25" s="14"/>
      <c r="F25" s="33"/>
      <c r="G25" s="14">
        <v>108</v>
      </c>
      <c r="H25" s="14">
        <f>G25-I25</f>
        <v>30</v>
      </c>
      <c r="I25" s="14">
        <v>78</v>
      </c>
      <c r="J25" s="41"/>
      <c r="K25" s="42"/>
      <c r="L25" s="253"/>
      <c r="M25" s="215"/>
      <c r="N25" s="219">
        <v>30</v>
      </c>
      <c r="O25" s="233">
        <v>78</v>
      </c>
      <c r="P25" s="219"/>
      <c r="Q25" s="247"/>
      <c r="R25" s="219"/>
      <c r="S25" s="247"/>
      <c r="T25" s="299"/>
      <c r="U25" s="141"/>
      <c r="W25" s="180">
        <f t="shared" si="3"/>
        <v>108</v>
      </c>
    </row>
    <row r="26" spans="1:23" s="7" customFormat="1" ht="22.5">
      <c r="A26" s="3" t="s">
        <v>23</v>
      </c>
      <c r="B26" s="39" t="s">
        <v>181</v>
      </c>
      <c r="C26" s="26"/>
      <c r="D26" s="15">
        <f t="shared" si="6"/>
        <v>32</v>
      </c>
      <c r="E26" s="14"/>
      <c r="F26" s="33"/>
      <c r="G26" s="14">
        <v>32</v>
      </c>
      <c r="H26" s="14">
        <f aca="true" t="shared" si="7" ref="H26:H41">G26-I26</f>
        <v>14</v>
      </c>
      <c r="I26" s="14">
        <v>18</v>
      </c>
      <c r="J26" s="41"/>
      <c r="K26" s="42"/>
      <c r="L26" s="253"/>
      <c r="M26" s="215"/>
      <c r="N26" s="276">
        <v>16</v>
      </c>
      <c r="O26" s="235">
        <v>16</v>
      </c>
      <c r="P26" s="218"/>
      <c r="Q26" s="141"/>
      <c r="R26" s="218"/>
      <c r="S26" s="141"/>
      <c r="T26" s="276"/>
      <c r="U26" s="141"/>
      <c r="W26" s="180">
        <f t="shared" si="3"/>
        <v>32</v>
      </c>
    </row>
    <row r="27" spans="1:23" s="7" customFormat="1" ht="22.5" customHeight="1">
      <c r="A27" s="3" t="s">
        <v>24</v>
      </c>
      <c r="B27" s="17" t="s">
        <v>182</v>
      </c>
      <c r="C27" s="26"/>
      <c r="D27" s="15">
        <f t="shared" si="6"/>
        <v>48</v>
      </c>
      <c r="E27" s="14"/>
      <c r="F27" s="33"/>
      <c r="G27" s="14">
        <v>48</v>
      </c>
      <c r="H27" s="14">
        <f t="shared" si="7"/>
        <v>32</v>
      </c>
      <c r="I27" s="14">
        <v>16</v>
      </c>
      <c r="J27" s="41"/>
      <c r="K27" s="42"/>
      <c r="L27" s="252"/>
      <c r="M27" s="43"/>
      <c r="N27" s="218">
        <v>32</v>
      </c>
      <c r="O27" s="235">
        <v>16</v>
      </c>
      <c r="P27" s="218"/>
      <c r="Q27" s="141"/>
      <c r="R27" s="218"/>
      <c r="S27" s="141"/>
      <c r="T27" s="276"/>
      <c r="U27" s="141"/>
      <c r="W27" s="180">
        <f t="shared" si="3"/>
        <v>48</v>
      </c>
    </row>
    <row r="28" spans="1:23" s="7" customFormat="1" ht="14.25" customHeight="1">
      <c r="A28" s="3" t="s">
        <v>25</v>
      </c>
      <c r="B28" s="17" t="s">
        <v>58</v>
      </c>
      <c r="C28" s="26"/>
      <c r="D28" s="15">
        <f t="shared" si="6"/>
        <v>48</v>
      </c>
      <c r="E28" s="14"/>
      <c r="F28" s="33"/>
      <c r="G28" s="14">
        <v>48</v>
      </c>
      <c r="H28" s="14">
        <f t="shared" si="7"/>
        <v>24</v>
      </c>
      <c r="I28" s="14">
        <v>24</v>
      </c>
      <c r="J28" s="41"/>
      <c r="K28" s="42"/>
      <c r="L28" s="252"/>
      <c r="M28" s="43"/>
      <c r="N28" s="218"/>
      <c r="O28" s="235"/>
      <c r="P28" s="218">
        <v>24</v>
      </c>
      <c r="Q28" s="141">
        <v>24</v>
      </c>
      <c r="R28" s="218"/>
      <c r="S28" s="141"/>
      <c r="T28" s="276"/>
      <c r="U28" s="141"/>
      <c r="W28" s="180">
        <f t="shared" si="3"/>
        <v>48</v>
      </c>
    </row>
    <row r="29" spans="1:23" s="7" customFormat="1" ht="14.25" customHeight="1">
      <c r="A29" s="3" t="s">
        <v>26</v>
      </c>
      <c r="B29" s="10" t="s">
        <v>59</v>
      </c>
      <c r="C29" s="26"/>
      <c r="D29" s="15">
        <f t="shared" si="6"/>
        <v>98</v>
      </c>
      <c r="E29" s="14"/>
      <c r="F29" s="33"/>
      <c r="G29" s="14">
        <v>98</v>
      </c>
      <c r="H29" s="14">
        <f t="shared" si="7"/>
        <v>26</v>
      </c>
      <c r="I29" s="14">
        <v>72</v>
      </c>
      <c r="J29" s="41"/>
      <c r="K29" s="42"/>
      <c r="L29" s="252"/>
      <c r="M29" s="43"/>
      <c r="N29" s="218"/>
      <c r="O29" s="235"/>
      <c r="P29" s="218"/>
      <c r="Q29" s="141"/>
      <c r="R29" s="218">
        <v>26</v>
      </c>
      <c r="S29" s="141">
        <v>72</v>
      </c>
      <c r="T29" s="276"/>
      <c r="U29" s="141"/>
      <c r="W29" s="180">
        <f t="shared" si="3"/>
        <v>98</v>
      </c>
    </row>
    <row r="30" spans="1:23" s="7" customFormat="1" ht="11.25">
      <c r="A30" s="3" t="s">
        <v>27</v>
      </c>
      <c r="B30" s="10" t="s">
        <v>60</v>
      </c>
      <c r="C30" s="14"/>
      <c r="D30" s="15">
        <f t="shared" si="6"/>
        <v>148</v>
      </c>
      <c r="E30" s="15"/>
      <c r="F30" s="32"/>
      <c r="G30" s="15">
        <v>148</v>
      </c>
      <c r="H30" s="14">
        <f t="shared" si="7"/>
        <v>50</v>
      </c>
      <c r="I30" s="15">
        <v>98</v>
      </c>
      <c r="J30" s="42"/>
      <c r="K30" s="42"/>
      <c r="L30" s="252"/>
      <c r="M30" s="43"/>
      <c r="N30" s="218">
        <v>20</v>
      </c>
      <c r="O30" s="235">
        <v>18</v>
      </c>
      <c r="P30" s="218">
        <v>30</v>
      </c>
      <c r="Q30" s="141">
        <v>80</v>
      </c>
      <c r="R30" s="218"/>
      <c r="S30" s="141"/>
      <c r="T30" s="276"/>
      <c r="U30" s="141"/>
      <c r="W30" s="180">
        <f t="shared" si="3"/>
        <v>148</v>
      </c>
    </row>
    <row r="31" spans="1:23" s="7" customFormat="1" ht="11.25">
      <c r="A31" s="3" t="s">
        <v>28</v>
      </c>
      <c r="B31" s="17" t="s">
        <v>64</v>
      </c>
      <c r="C31" s="57"/>
      <c r="D31" s="15">
        <f t="shared" si="6"/>
        <v>72</v>
      </c>
      <c r="E31" s="15"/>
      <c r="F31" s="32"/>
      <c r="G31" s="15">
        <v>72</v>
      </c>
      <c r="H31" s="15">
        <f>G31-I31</f>
        <v>24</v>
      </c>
      <c r="I31" s="15">
        <v>48</v>
      </c>
      <c r="J31" s="42"/>
      <c r="K31" s="42"/>
      <c r="L31" s="253"/>
      <c r="M31" s="215"/>
      <c r="N31" s="220"/>
      <c r="O31" s="259"/>
      <c r="P31" s="219"/>
      <c r="Q31" s="247"/>
      <c r="R31" s="219">
        <v>24</v>
      </c>
      <c r="S31" s="247">
        <v>48</v>
      </c>
      <c r="T31" s="299"/>
      <c r="U31" s="141"/>
      <c r="W31" s="180">
        <f t="shared" si="3"/>
        <v>72</v>
      </c>
    </row>
    <row r="32" spans="1:23" s="7" customFormat="1" ht="11.25">
      <c r="A32" s="3" t="s">
        <v>29</v>
      </c>
      <c r="B32" s="7" t="s">
        <v>57</v>
      </c>
      <c r="C32" s="26"/>
      <c r="D32" s="15">
        <f t="shared" si="6"/>
        <v>72</v>
      </c>
      <c r="E32" s="15"/>
      <c r="F32" s="32"/>
      <c r="G32" s="15">
        <v>72</v>
      </c>
      <c r="H32" s="15">
        <f t="shared" si="7"/>
        <v>40</v>
      </c>
      <c r="I32" s="15">
        <v>32</v>
      </c>
      <c r="J32" s="41"/>
      <c r="K32" s="42"/>
      <c r="L32" s="253"/>
      <c r="M32" s="215"/>
      <c r="N32" s="219">
        <v>40</v>
      </c>
      <c r="O32" s="233">
        <v>32</v>
      </c>
      <c r="P32" s="220"/>
      <c r="Q32" s="286"/>
      <c r="R32" s="219"/>
      <c r="S32" s="247"/>
      <c r="T32" s="299"/>
      <c r="U32" s="141"/>
      <c r="W32" s="180">
        <f t="shared" si="3"/>
        <v>72</v>
      </c>
    </row>
    <row r="33" spans="1:23" s="7" customFormat="1" ht="22.5">
      <c r="A33" s="3" t="s">
        <v>30</v>
      </c>
      <c r="B33" s="16" t="s">
        <v>14</v>
      </c>
      <c r="C33" s="26"/>
      <c r="D33" s="15">
        <f t="shared" si="6"/>
        <v>32</v>
      </c>
      <c r="E33" s="15"/>
      <c r="F33" s="32"/>
      <c r="G33" s="15">
        <v>32</v>
      </c>
      <c r="H33" s="15">
        <f t="shared" si="7"/>
        <v>32</v>
      </c>
      <c r="I33" s="15">
        <v>0</v>
      </c>
      <c r="J33" s="41"/>
      <c r="K33" s="42"/>
      <c r="L33" s="253"/>
      <c r="M33" s="215"/>
      <c r="N33" s="219"/>
      <c r="O33" s="233"/>
      <c r="P33" s="219"/>
      <c r="Q33" s="247"/>
      <c r="R33" s="219">
        <v>32</v>
      </c>
      <c r="S33" s="247"/>
      <c r="T33" s="299"/>
      <c r="U33" s="141"/>
      <c r="W33" s="180">
        <f t="shared" si="3"/>
        <v>32</v>
      </c>
    </row>
    <row r="34" spans="1:23" s="7" customFormat="1" ht="11.25">
      <c r="A34" s="3" t="s">
        <v>31</v>
      </c>
      <c r="B34" s="3" t="s">
        <v>183</v>
      </c>
      <c r="C34" s="26" t="s">
        <v>233</v>
      </c>
      <c r="D34" s="15">
        <f t="shared" si="6"/>
        <v>88</v>
      </c>
      <c r="E34" s="14">
        <v>12</v>
      </c>
      <c r="F34" s="33"/>
      <c r="G34" s="14">
        <v>76</v>
      </c>
      <c r="H34" s="15">
        <f t="shared" si="7"/>
        <v>28</v>
      </c>
      <c r="I34" s="14">
        <v>48</v>
      </c>
      <c r="J34" s="41"/>
      <c r="K34" s="42"/>
      <c r="L34" s="253"/>
      <c r="M34" s="215"/>
      <c r="N34" s="219"/>
      <c r="O34" s="233"/>
      <c r="P34" s="219"/>
      <c r="Q34" s="247"/>
      <c r="R34" s="275">
        <v>28</v>
      </c>
      <c r="S34" s="278">
        <v>48</v>
      </c>
      <c r="T34" s="299"/>
      <c r="U34" s="141"/>
      <c r="W34" s="180">
        <f t="shared" si="3"/>
        <v>76</v>
      </c>
    </row>
    <row r="35" spans="1:23" s="7" customFormat="1" ht="11.25">
      <c r="A35" s="3" t="s">
        <v>41</v>
      </c>
      <c r="B35" s="10" t="s">
        <v>32</v>
      </c>
      <c r="C35" s="26"/>
      <c r="D35" s="15">
        <f t="shared" si="6"/>
        <v>68</v>
      </c>
      <c r="E35" s="14"/>
      <c r="F35" s="33"/>
      <c r="G35" s="14">
        <v>68</v>
      </c>
      <c r="H35" s="15">
        <f t="shared" si="7"/>
        <v>24</v>
      </c>
      <c r="I35" s="14">
        <v>44</v>
      </c>
      <c r="J35" s="41"/>
      <c r="K35" s="42"/>
      <c r="L35" s="253"/>
      <c r="M35" s="215"/>
      <c r="N35" s="219"/>
      <c r="O35" s="233"/>
      <c r="P35" s="219"/>
      <c r="Q35" s="247"/>
      <c r="R35" s="219"/>
      <c r="S35" s="247"/>
      <c r="T35" s="299">
        <v>24</v>
      </c>
      <c r="U35" s="141">
        <v>44</v>
      </c>
      <c r="W35" s="180">
        <f>SUM(L35:U35)</f>
        <v>68</v>
      </c>
    </row>
    <row r="36" spans="1:23" s="7" customFormat="1" ht="11.25">
      <c r="A36" s="3" t="s">
        <v>234</v>
      </c>
      <c r="B36" s="10" t="s">
        <v>250</v>
      </c>
      <c r="C36" s="26"/>
      <c r="D36" s="15">
        <f t="shared" si="6"/>
        <v>32</v>
      </c>
      <c r="E36" s="14"/>
      <c r="F36" s="33"/>
      <c r="G36" s="14">
        <v>32</v>
      </c>
      <c r="H36" s="15">
        <f t="shared" si="7"/>
        <v>8</v>
      </c>
      <c r="I36" s="14">
        <v>24</v>
      </c>
      <c r="J36" s="41"/>
      <c r="K36" s="42"/>
      <c r="L36" s="253"/>
      <c r="M36" s="215"/>
      <c r="N36" s="219"/>
      <c r="O36" s="233"/>
      <c r="P36" s="219">
        <v>8</v>
      </c>
      <c r="Q36" s="247">
        <v>24</v>
      </c>
      <c r="R36" s="219"/>
      <c r="S36" s="247"/>
      <c r="T36" s="299"/>
      <c r="U36" s="141"/>
      <c r="W36" s="180">
        <f>SUM(L36:U36)</f>
        <v>32</v>
      </c>
    </row>
    <row r="37" spans="1:23" s="7" customFormat="1" ht="11.25">
      <c r="A37" s="3" t="s">
        <v>249</v>
      </c>
      <c r="B37" s="10" t="s">
        <v>235</v>
      </c>
      <c r="C37" s="26"/>
      <c r="D37" s="15">
        <f t="shared" si="6"/>
        <v>140</v>
      </c>
      <c r="E37" s="14"/>
      <c r="F37" s="33"/>
      <c r="G37" s="14">
        <v>140</v>
      </c>
      <c r="H37" s="15">
        <f t="shared" si="7"/>
        <v>32</v>
      </c>
      <c r="I37" s="14">
        <v>108</v>
      </c>
      <c r="J37" s="41"/>
      <c r="K37" s="42"/>
      <c r="L37" s="253">
        <v>32</v>
      </c>
      <c r="M37" s="215">
        <v>48</v>
      </c>
      <c r="N37" s="219">
        <v>0</v>
      </c>
      <c r="O37" s="233">
        <v>60</v>
      </c>
      <c r="P37" s="219"/>
      <c r="Q37" s="247"/>
      <c r="R37" s="219"/>
      <c r="S37" s="247"/>
      <c r="T37" s="299"/>
      <c r="U37" s="141"/>
      <c r="W37" s="180">
        <f aca="true" t="shared" si="8" ref="W37:W60">SUM(L37:U37)</f>
        <v>140</v>
      </c>
    </row>
    <row r="38" spans="1:23" s="190" customFormat="1" ht="11.25">
      <c r="A38" s="196" t="s">
        <v>184</v>
      </c>
      <c r="B38" s="197" t="s">
        <v>185</v>
      </c>
      <c r="C38" s="198"/>
      <c r="D38" s="151">
        <f>D39+D45+D51+D55+D59</f>
        <v>1812</v>
      </c>
      <c r="E38" s="199">
        <f aca="true" t="shared" si="9" ref="E38:U38">E39+E45+E51+E55</f>
        <v>78</v>
      </c>
      <c r="F38" s="199">
        <f t="shared" si="9"/>
        <v>0</v>
      </c>
      <c r="G38" s="199">
        <f>G39+G45+G51+G55</f>
        <v>1140</v>
      </c>
      <c r="H38" s="199">
        <f t="shared" si="9"/>
        <v>320</v>
      </c>
      <c r="I38" s="199">
        <f t="shared" si="9"/>
        <v>800</v>
      </c>
      <c r="J38" s="200">
        <f t="shared" si="9"/>
        <v>20</v>
      </c>
      <c r="K38" s="200">
        <f t="shared" si="9"/>
        <v>378</v>
      </c>
      <c r="L38" s="254">
        <f>L39+L45+L51+L55</f>
        <v>24</v>
      </c>
      <c r="M38" s="254">
        <f>M39+M45+M51+M55</f>
        <v>36</v>
      </c>
      <c r="N38" s="221">
        <f t="shared" si="9"/>
        <v>36</v>
      </c>
      <c r="O38" s="221">
        <f t="shared" si="9"/>
        <v>110</v>
      </c>
      <c r="P38" s="221">
        <f>P39+P45+P51+P55</f>
        <v>80</v>
      </c>
      <c r="Q38" s="221">
        <f>Q39+Q45+Q51+Q55</f>
        <v>204</v>
      </c>
      <c r="R38" s="221">
        <f t="shared" si="9"/>
        <v>52</v>
      </c>
      <c r="S38" s="221">
        <f t="shared" si="9"/>
        <v>276</v>
      </c>
      <c r="T38" s="300">
        <f>T39+T45+T51+T55</f>
        <v>78</v>
      </c>
      <c r="U38" s="236">
        <f t="shared" si="9"/>
        <v>244</v>
      </c>
      <c r="W38" s="180">
        <f t="shared" si="8"/>
        <v>1140</v>
      </c>
    </row>
    <row r="39" spans="1:23" s="190" customFormat="1" ht="22.5">
      <c r="A39" s="196" t="s">
        <v>33</v>
      </c>
      <c r="B39" s="201" t="s">
        <v>186</v>
      </c>
      <c r="C39" s="198"/>
      <c r="D39" s="202">
        <f>SUM(D40:D44)</f>
        <v>752</v>
      </c>
      <c r="E39" s="202">
        <f aca="true" t="shared" si="10" ref="E39:U39">SUM(E40:E44)</f>
        <v>36</v>
      </c>
      <c r="F39" s="202">
        <f t="shared" si="10"/>
        <v>0</v>
      </c>
      <c r="G39" s="202">
        <f t="shared" si="10"/>
        <v>500</v>
      </c>
      <c r="H39" s="202">
        <f t="shared" si="10"/>
        <v>122</v>
      </c>
      <c r="I39" s="202">
        <f t="shared" si="10"/>
        <v>368</v>
      </c>
      <c r="J39" s="203">
        <f t="shared" si="10"/>
        <v>10</v>
      </c>
      <c r="K39" s="203">
        <f t="shared" si="10"/>
        <v>216</v>
      </c>
      <c r="L39" s="255">
        <f t="shared" si="10"/>
        <v>24</v>
      </c>
      <c r="M39" s="255">
        <f>SUM(M40:M44)</f>
        <v>36</v>
      </c>
      <c r="N39" s="222">
        <f t="shared" si="10"/>
        <v>36</v>
      </c>
      <c r="O39" s="222">
        <f t="shared" si="10"/>
        <v>110</v>
      </c>
      <c r="P39" s="222">
        <f t="shared" si="10"/>
        <v>44</v>
      </c>
      <c r="Q39" s="222">
        <f t="shared" si="10"/>
        <v>114</v>
      </c>
      <c r="R39" s="222">
        <f>SUM(R40:R44)</f>
        <v>28</v>
      </c>
      <c r="S39" s="222">
        <f>SUM(S40:S44)</f>
        <v>108</v>
      </c>
      <c r="T39" s="301">
        <f t="shared" si="10"/>
        <v>0</v>
      </c>
      <c r="U39" s="237">
        <f t="shared" si="10"/>
        <v>0</v>
      </c>
      <c r="W39" s="180">
        <f t="shared" si="8"/>
        <v>500</v>
      </c>
    </row>
    <row r="40" spans="1:23" s="7" customFormat="1" ht="11.25">
      <c r="A40" s="18" t="s">
        <v>34</v>
      </c>
      <c r="B40" s="8" t="s">
        <v>61</v>
      </c>
      <c r="C40" s="442" t="s">
        <v>251</v>
      </c>
      <c r="D40" s="15">
        <f>SUM(E40:G40)+K40</f>
        <v>458</v>
      </c>
      <c r="E40" s="342">
        <v>18</v>
      </c>
      <c r="F40" s="155"/>
      <c r="G40" s="148">
        <v>440</v>
      </c>
      <c r="H40" s="148">
        <f>G40-I40-J40</f>
        <v>100</v>
      </c>
      <c r="I40" s="14">
        <v>330</v>
      </c>
      <c r="J40" s="41">
        <v>10</v>
      </c>
      <c r="K40" s="42"/>
      <c r="L40" s="253">
        <v>24</v>
      </c>
      <c r="M40" s="215">
        <v>36</v>
      </c>
      <c r="N40" s="275">
        <v>14</v>
      </c>
      <c r="O40" s="260">
        <v>72</v>
      </c>
      <c r="P40" s="219">
        <v>44</v>
      </c>
      <c r="Q40" s="247">
        <v>114</v>
      </c>
      <c r="R40" s="219">
        <v>28</v>
      </c>
      <c r="S40" s="247">
        <v>108</v>
      </c>
      <c r="T40" s="299"/>
      <c r="U40" s="141"/>
      <c r="W40" s="180">
        <f t="shared" si="8"/>
        <v>440</v>
      </c>
    </row>
    <row r="41" spans="1:23" s="7" customFormat="1" ht="11.25">
      <c r="A41" s="18" t="s">
        <v>35</v>
      </c>
      <c r="B41" s="8" t="s">
        <v>62</v>
      </c>
      <c r="C41" s="309"/>
      <c r="D41" s="15">
        <f>SUM(E41:G41)+K41</f>
        <v>60</v>
      </c>
      <c r="E41" s="343"/>
      <c r="F41" s="158"/>
      <c r="G41" s="148">
        <v>60</v>
      </c>
      <c r="H41" s="148">
        <f t="shared" si="7"/>
        <v>22</v>
      </c>
      <c r="I41" s="14">
        <v>38</v>
      </c>
      <c r="J41" s="41"/>
      <c r="K41" s="42"/>
      <c r="L41" s="253"/>
      <c r="M41" s="215"/>
      <c r="N41" s="275">
        <v>22</v>
      </c>
      <c r="O41" s="260">
        <v>38</v>
      </c>
      <c r="P41" s="219"/>
      <c r="Q41" s="247"/>
      <c r="R41" s="219"/>
      <c r="S41" s="247"/>
      <c r="T41" s="299"/>
      <c r="U41" s="141"/>
      <c r="W41" s="180">
        <f t="shared" si="8"/>
        <v>60</v>
      </c>
    </row>
    <row r="42" spans="1:23" s="7" customFormat="1" ht="11.25">
      <c r="A42" s="3" t="s">
        <v>187</v>
      </c>
      <c r="B42" s="11" t="s">
        <v>44</v>
      </c>
      <c r="C42" s="26"/>
      <c r="D42" s="15">
        <f>SUM(E42:G42)+K42</f>
        <v>72</v>
      </c>
      <c r="E42" s="14"/>
      <c r="F42" s="26"/>
      <c r="G42" s="148"/>
      <c r="H42" s="148"/>
      <c r="I42" s="14"/>
      <c r="J42" s="41"/>
      <c r="K42" s="42">
        <v>72</v>
      </c>
      <c r="L42" s="253"/>
      <c r="M42" s="215"/>
      <c r="N42" s="434" t="s">
        <v>238</v>
      </c>
      <c r="O42" s="435"/>
      <c r="P42" s="219"/>
      <c r="Q42" s="247"/>
      <c r="R42" s="219"/>
      <c r="S42" s="247"/>
      <c r="T42" s="299"/>
      <c r="U42" s="141"/>
      <c r="W42" s="180">
        <f t="shared" si="8"/>
        <v>0</v>
      </c>
    </row>
    <row r="43" spans="1:23" s="7" customFormat="1" ht="11.25">
      <c r="A43" s="3" t="s">
        <v>188</v>
      </c>
      <c r="B43" s="11" t="s">
        <v>134</v>
      </c>
      <c r="C43" s="26"/>
      <c r="D43" s="15">
        <f>SUM(E43:G43)+K43</f>
        <v>144</v>
      </c>
      <c r="E43" s="14"/>
      <c r="F43" s="26"/>
      <c r="G43" s="148"/>
      <c r="H43" s="148"/>
      <c r="I43" s="14"/>
      <c r="J43" s="41"/>
      <c r="K43" s="42">
        <v>144</v>
      </c>
      <c r="L43" s="253"/>
      <c r="M43" s="215"/>
      <c r="N43" s="218"/>
      <c r="O43" s="235"/>
      <c r="P43" s="434" t="s">
        <v>238</v>
      </c>
      <c r="Q43" s="435"/>
      <c r="R43" s="434" t="s">
        <v>238</v>
      </c>
      <c r="S43" s="435"/>
      <c r="T43" s="299"/>
      <c r="U43" s="141"/>
      <c r="W43" s="180">
        <f t="shared" si="8"/>
        <v>0</v>
      </c>
    </row>
    <row r="44" spans="1:23" s="7" customFormat="1" ht="11.25">
      <c r="A44" s="18" t="s">
        <v>189</v>
      </c>
      <c r="B44" s="16" t="s">
        <v>190</v>
      </c>
      <c r="C44" s="26" t="s">
        <v>233</v>
      </c>
      <c r="D44" s="15">
        <f>SUM(E44:G44)+K44</f>
        <v>18</v>
      </c>
      <c r="E44" s="14">
        <v>18</v>
      </c>
      <c r="F44" s="26"/>
      <c r="G44" s="148"/>
      <c r="H44" s="148"/>
      <c r="I44" s="14"/>
      <c r="J44" s="6"/>
      <c r="K44" s="5"/>
      <c r="L44" s="252"/>
      <c r="M44" s="43"/>
      <c r="N44" s="218"/>
      <c r="O44" s="235"/>
      <c r="P44" s="218"/>
      <c r="Q44" s="141"/>
      <c r="R44" s="291"/>
      <c r="S44" s="307"/>
      <c r="T44" s="276"/>
      <c r="U44" s="141"/>
      <c r="W44" s="180">
        <f t="shared" si="8"/>
        <v>0</v>
      </c>
    </row>
    <row r="45" spans="1:25" s="152" customFormat="1" ht="24.75" customHeight="1">
      <c r="A45" s="150" t="s">
        <v>36</v>
      </c>
      <c r="B45" s="201" t="s">
        <v>212</v>
      </c>
      <c r="C45" s="204"/>
      <c r="D45" s="205">
        <f>SUM(D46:D50)</f>
        <v>510</v>
      </c>
      <c r="E45" s="205">
        <f aca="true" t="shared" si="11" ref="E45:U45">SUM(E46:E50)</f>
        <v>12</v>
      </c>
      <c r="F45" s="205">
        <f t="shared" si="11"/>
        <v>0</v>
      </c>
      <c r="G45" s="205">
        <f t="shared" si="11"/>
        <v>426</v>
      </c>
      <c r="H45" s="205">
        <f t="shared" si="11"/>
        <v>152</v>
      </c>
      <c r="I45" s="205">
        <f t="shared" si="11"/>
        <v>264</v>
      </c>
      <c r="J45" s="205">
        <f t="shared" si="11"/>
        <v>10</v>
      </c>
      <c r="K45" s="205">
        <f t="shared" si="11"/>
        <v>72</v>
      </c>
      <c r="L45" s="266">
        <f t="shared" si="11"/>
        <v>0</v>
      </c>
      <c r="M45" s="266">
        <f>SUM(M46:M50)</f>
        <v>0</v>
      </c>
      <c r="N45" s="205">
        <f t="shared" si="11"/>
        <v>0</v>
      </c>
      <c r="O45" s="205">
        <f>SUM(O46:O50)</f>
        <v>0</v>
      </c>
      <c r="P45" s="287">
        <f t="shared" si="11"/>
        <v>20</v>
      </c>
      <c r="Q45" s="274">
        <f t="shared" si="11"/>
        <v>48</v>
      </c>
      <c r="R45" s="287">
        <f t="shared" si="11"/>
        <v>24</v>
      </c>
      <c r="S45" s="274">
        <f t="shared" si="11"/>
        <v>84</v>
      </c>
      <c r="T45" s="287">
        <f t="shared" si="11"/>
        <v>48</v>
      </c>
      <c r="U45" s="274">
        <f t="shared" si="11"/>
        <v>202</v>
      </c>
      <c r="W45" s="180">
        <f t="shared" si="8"/>
        <v>426</v>
      </c>
      <c r="Y45" s="242"/>
    </row>
    <row r="46" spans="1:23" s="7" customFormat="1" ht="11.25">
      <c r="A46" s="36" t="s">
        <v>37</v>
      </c>
      <c r="B46" s="17" t="s">
        <v>63</v>
      </c>
      <c r="C46" s="50"/>
      <c r="D46" s="15">
        <f>SUM(E46:G46)+K46</f>
        <v>182</v>
      </c>
      <c r="E46" s="15"/>
      <c r="F46" s="33"/>
      <c r="G46" s="14">
        <v>182</v>
      </c>
      <c r="H46" s="15">
        <f>G46-I46-J46</f>
        <v>100</v>
      </c>
      <c r="I46" s="14">
        <v>72</v>
      </c>
      <c r="J46" s="6">
        <v>10</v>
      </c>
      <c r="K46" s="5"/>
      <c r="L46" s="218"/>
      <c r="M46" s="233"/>
      <c r="N46" s="218"/>
      <c r="O46" s="299"/>
      <c r="P46" s="219">
        <v>12</v>
      </c>
      <c r="Q46" s="247">
        <v>36</v>
      </c>
      <c r="R46" s="219">
        <v>12</v>
      </c>
      <c r="S46" s="247">
        <v>36</v>
      </c>
      <c r="T46" s="299">
        <v>16</v>
      </c>
      <c r="U46" s="141">
        <v>70</v>
      </c>
      <c r="W46" s="180">
        <f t="shared" si="8"/>
        <v>182</v>
      </c>
    </row>
    <row r="47" spans="1:23" s="7" customFormat="1" ht="11.25">
      <c r="A47" s="36" t="s">
        <v>38</v>
      </c>
      <c r="B47" s="17" t="s">
        <v>65</v>
      </c>
      <c r="C47" s="15"/>
      <c r="D47" s="15">
        <f>SUM(E47:G47)+K47</f>
        <v>182</v>
      </c>
      <c r="E47" s="3"/>
      <c r="F47" s="32"/>
      <c r="G47" s="15">
        <v>182</v>
      </c>
      <c r="H47" s="15">
        <f>G47-I47</f>
        <v>38</v>
      </c>
      <c r="I47" s="15">
        <v>144</v>
      </c>
      <c r="J47" s="6"/>
      <c r="K47" s="5"/>
      <c r="L47" s="219"/>
      <c r="M47" s="233"/>
      <c r="N47" s="218"/>
      <c r="O47" s="276"/>
      <c r="P47" s="218">
        <v>8</v>
      </c>
      <c r="Q47" s="247">
        <v>12</v>
      </c>
      <c r="R47" s="219">
        <v>12</v>
      </c>
      <c r="S47" s="247">
        <v>48</v>
      </c>
      <c r="T47" s="299">
        <v>18</v>
      </c>
      <c r="U47" s="141">
        <v>84</v>
      </c>
      <c r="W47" s="180">
        <f t="shared" si="8"/>
        <v>182</v>
      </c>
    </row>
    <row r="48" spans="1:23" s="7" customFormat="1" ht="22.5">
      <c r="A48" s="36" t="s">
        <v>191</v>
      </c>
      <c r="B48" s="17" t="s">
        <v>192</v>
      </c>
      <c r="C48" s="15"/>
      <c r="D48" s="15">
        <f>SUM(E48:G48)+K48</f>
        <v>62</v>
      </c>
      <c r="E48" s="14"/>
      <c r="F48" s="33"/>
      <c r="G48" s="14">
        <v>62</v>
      </c>
      <c r="H48" s="15">
        <f>G48-I48</f>
        <v>14</v>
      </c>
      <c r="I48" s="14">
        <v>48</v>
      </c>
      <c r="J48" s="6"/>
      <c r="K48" s="5"/>
      <c r="L48" s="219"/>
      <c r="M48" s="233"/>
      <c r="N48" s="218"/>
      <c r="O48" s="276"/>
      <c r="P48" s="218"/>
      <c r="Q48" s="247"/>
      <c r="R48" s="219"/>
      <c r="S48" s="247"/>
      <c r="T48" s="299">
        <v>14</v>
      </c>
      <c r="U48" s="141">
        <v>48</v>
      </c>
      <c r="W48" s="180">
        <f t="shared" si="8"/>
        <v>62</v>
      </c>
    </row>
    <row r="49" spans="1:23" s="7" customFormat="1" ht="11.25">
      <c r="A49" s="36" t="s">
        <v>198</v>
      </c>
      <c r="B49" s="16" t="s">
        <v>193</v>
      </c>
      <c r="C49" s="15"/>
      <c r="D49" s="15">
        <f>SUM(E49:G49)+K49</f>
        <v>72</v>
      </c>
      <c r="E49" s="15"/>
      <c r="F49" s="33"/>
      <c r="G49" s="33"/>
      <c r="H49" s="15"/>
      <c r="I49" s="33"/>
      <c r="J49" s="6"/>
      <c r="K49" s="5">
        <v>72</v>
      </c>
      <c r="L49" s="219"/>
      <c r="M49" s="233"/>
      <c r="N49" s="218"/>
      <c r="O49" s="276"/>
      <c r="P49" s="218"/>
      <c r="Q49" s="247"/>
      <c r="R49" s="219"/>
      <c r="S49" s="247"/>
      <c r="T49" s="434" t="s">
        <v>238</v>
      </c>
      <c r="U49" s="435"/>
      <c r="W49" s="180">
        <f t="shared" si="8"/>
        <v>0</v>
      </c>
    </row>
    <row r="50" spans="1:23" s="7" customFormat="1" ht="11.25">
      <c r="A50" s="18" t="s">
        <v>194</v>
      </c>
      <c r="B50" s="16" t="s">
        <v>190</v>
      </c>
      <c r="C50" s="15" t="s">
        <v>233</v>
      </c>
      <c r="D50" s="15">
        <f>SUM(E50:G50)+K50</f>
        <v>12</v>
      </c>
      <c r="E50" s="15">
        <v>12</v>
      </c>
      <c r="F50" s="33"/>
      <c r="G50" s="33"/>
      <c r="H50" s="15"/>
      <c r="I50" s="33"/>
      <c r="J50" s="6"/>
      <c r="K50" s="5"/>
      <c r="L50" s="219"/>
      <c r="M50" s="233"/>
      <c r="N50" s="218"/>
      <c r="O50" s="276"/>
      <c r="P50" s="218"/>
      <c r="Q50" s="247"/>
      <c r="R50" s="219"/>
      <c r="S50" s="247"/>
      <c r="T50" s="430"/>
      <c r="U50" s="431"/>
      <c r="W50" s="180">
        <f t="shared" si="8"/>
        <v>0</v>
      </c>
    </row>
    <row r="51" spans="1:23" s="190" customFormat="1" ht="27" customHeight="1">
      <c r="A51" s="150" t="s">
        <v>39</v>
      </c>
      <c r="B51" s="206" t="s">
        <v>195</v>
      </c>
      <c r="C51" s="205"/>
      <c r="D51" s="205">
        <f>SUM(D52:D54)</f>
        <v>232</v>
      </c>
      <c r="E51" s="205">
        <f aca="true" t="shared" si="12" ref="E51:U51">SUM(E52:E54)</f>
        <v>18</v>
      </c>
      <c r="F51" s="205">
        <f t="shared" si="12"/>
        <v>0</v>
      </c>
      <c r="G51" s="205">
        <f t="shared" si="12"/>
        <v>142</v>
      </c>
      <c r="H51" s="205">
        <f t="shared" si="12"/>
        <v>16</v>
      </c>
      <c r="I51" s="205">
        <f t="shared" si="12"/>
        <v>126</v>
      </c>
      <c r="J51" s="205">
        <f t="shared" si="12"/>
        <v>0</v>
      </c>
      <c r="K51" s="205">
        <f t="shared" si="12"/>
        <v>72</v>
      </c>
      <c r="L51" s="205">
        <f t="shared" si="12"/>
        <v>0</v>
      </c>
      <c r="M51" s="304">
        <f>SUM(M52:M54)</f>
        <v>0</v>
      </c>
      <c r="N51" s="205">
        <f t="shared" si="12"/>
        <v>0</v>
      </c>
      <c r="O51" s="205">
        <f>SUM(O52:O54)</f>
        <v>0</v>
      </c>
      <c r="P51" s="287">
        <f t="shared" si="12"/>
        <v>16</v>
      </c>
      <c r="Q51" s="274">
        <f t="shared" si="12"/>
        <v>42</v>
      </c>
      <c r="R51" s="287">
        <f t="shared" si="12"/>
        <v>0</v>
      </c>
      <c r="S51" s="274">
        <f t="shared" si="12"/>
        <v>84</v>
      </c>
      <c r="T51" s="274">
        <f t="shared" si="12"/>
        <v>0</v>
      </c>
      <c r="U51" s="274">
        <f t="shared" si="12"/>
        <v>0</v>
      </c>
      <c r="W51" s="180">
        <f t="shared" si="8"/>
        <v>142</v>
      </c>
    </row>
    <row r="52" spans="1:23" s="7" customFormat="1" ht="22.5" customHeight="1">
      <c r="A52" s="24" t="s">
        <v>40</v>
      </c>
      <c r="B52" s="16" t="s">
        <v>196</v>
      </c>
      <c r="C52" s="20"/>
      <c r="D52" s="15">
        <f>SUM(E52:G52)+K52</f>
        <v>142</v>
      </c>
      <c r="E52" s="15"/>
      <c r="F52" s="32"/>
      <c r="G52" s="15">
        <v>142</v>
      </c>
      <c r="H52" s="14">
        <f>G52-I52</f>
        <v>16</v>
      </c>
      <c r="I52" s="15">
        <v>126</v>
      </c>
      <c r="J52" s="5"/>
      <c r="K52" s="5"/>
      <c r="L52" s="218"/>
      <c r="M52" s="235"/>
      <c r="N52" s="218"/>
      <c r="O52" s="276"/>
      <c r="P52" s="218">
        <v>16</v>
      </c>
      <c r="Q52" s="141">
        <v>42</v>
      </c>
      <c r="R52" s="218">
        <v>0</v>
      </c>
      <c r="S52" s="141">
        <v>84</v>
      </c>
      <c r="T52" s="276"/>
      <c r="U52" s="141"/>
      <c r="W52" s="180">
        <f t="shared" si="8"/>
        <v>142</v>
      </c>
    </row>
    <row r="53" spans="1:23" s="7" customFormat="1" ht="12.75" customHeight="1">
      <c r="A53" s="36" t="s">
        <v>199</v>
      </c>
      <c r="B53" s="16" t="s">
        <v>193</v>
      </c>
      <c r="C53" s="20"/>
      <c r="D53" s="15">
        <f>SUM(E53:G53)+K53</f>
        <v>72</v>
      </c>
      <c r="E53" s="14"/>
      <c r="F53" s="33"/>
      <c r="G53" s="14"/>
      <c r="H53" s="14">
        <f>G53-I53</f>
        <v>0</v>
      </c>
      <c r="I53" s="14"/>
      <c r="J53" s="6"/>
      <c r="K53" s="5">
        <v>72</v>
      </c>
      <c r="L53" s="219"/>
      <c r="M53" s="233"/>
      <c r="N53" s="218"/>
      <c r="O53" s="276"/>
      <c r="P53" s="218"/>
      <c r="Q53" s="146"/>
      <c r="R53" s="432" t="s">
        <v>238</v>
      </c>
      <c r="S53" s="433"/>
      <c r="T53" s="299"/>
      <c r="U53" s="141"/>
      <c r="W53" s="180">
        <f t="shared" si="8"/>
        <v>0</v>
      </c>
    </row>
    <row r="54" spans="1:23" s="7" customFormat="1" ht="15" customHeight="1">
      <c r="A54" s="18" t="s">
        <v>197</v>
      </c>
      <c r="B54" s="16" t="s">
        <v>190</v>
      </c>
      <c r="C54" s="15" t="s">
        <v>233</v>
      </c>
      <c r="D54" s="15">
        <f>SUM(E54:G54)+K54</f>
        <v>18</v>
      </c>
      <c r="E54" s="14">
        <v>18</v>
      </c>
      <c r="F54" s="33"/>
      <c r="G54" s="33"/>
      <c r="H54" s="33"/>
      <c r="I54" s="33"/>
      <c r="J54" s="6"/>
      <c r="K54" s="5"/>
      <c r="L54" s="219"/>
      <c r="M54" s="233"/>
      <c r="N54" s="218"/>
      <c r="O54" s="276"/>
      <c r="P54" s="218"/>
      <c r="Q54" s="141"/>
      <c r="R54" s="291"/>
      <c r="S54" s="288"/>
      <c r="T54" s="299"/>
      <c r="U54" s="141"/>
      <c r="W54" s="180">
        <f t="shared" si="8"/>
        <v>0</v>
      </c>
    </row>
    <row r="55" spans="1:23" s="152" customFormat="1" ht="24" customHeight="1">
      <c r="A55" s="207" t="s">
        <v>42</v>
      </c>
      <c r="B55" s="208" t="s">
        <v>200</v>
      </c>
      <c r="C55" s="209"/>
      <c r="D55" s="151">
        <f>SUM(D56:D58)</f>
        <v>102</v>
      </c>
      <c r="E55" s="151">
        <f aca="true" t="shared" si="13" ref="E55:U55">SUM(E56:E58)</f>
        <v>12</v>
      </c>
      <c r="F55" s="151">
        <f t="shared" si="13"/>
        <v>0</v>
      </c>
      <c r="G55" s="151">
        <f t="shared" si="13"/>
        <v>72</v>
      </c>
      <c r="H55" s="151">
        <f t="shared" si="13"/>
        <v>30</v>
      </c>
      <c r="I55" s="151">
        <f t="shared" si="13"/>
        <v>42</v>
      </c>
      <c r="J55" s="151">
        <f t="shared" si="13"/>
        <v>0</v>
      </c>
      <c r="K55" s="151">
        <f t="shared" si="13"/>
        <v>18</v>
      </c>
      <c r="L55" s="224">
        <f t="shared" si="13"/>
        <v>0</v>
      </c>
      <c r="M55" s="238">
        <f t="shared" si="13"/>
        <v>0</v>
      </c>
      <c r="N55" s="224">
        <f t="shared" si="13"/>
        <v>0</v>
      </c>
      <c r="O55" s="302">
        <f t="shared" si="13"/>
        <v>0</v>
      </c>
      <c r="P55" s="224">
        <f t="shared" si="13"/>
        <v>0</v>
      </c>
      <c r="Q55" s="302">
        <f t="shared" si="13"/>
        <v>0</v>
      </c>
      <c r="R55" s="224">
        <f t="shared" si="13"/>
        <v>0</v>
      </c>
      <c r="S55" s="302">
        <f t="shared" si="13"/>
        <v>0</v>
      </c>
      <c r="T55" s="302">
        <f t="shared" si="13"/>
        <v>30</v>
      </c>
      <c r="U55" s="302">
        <f t="shared" si="13"/>
        <v>42</v>
      </c>
      <c r="W55" s="180">
        <f t="shared" si="8"/>
        <v>72</v>
      </c>
    </row>
    <row r="56" spans="1:23" s="7" customFormat="1" ht="12.75" customHeight="1">
      <c r="A56" s="24" t="s">
        <v>43</v>
      </c>
      <c r="B56" s="16" t="s">
        <v>201</v>
      </c>
      <c r="C56" s="13"/>
      <c r="D56" s="15">
        <f>SUM(E56:G56)+K56</f>
        <v>72</v>
      </c>
      <c r="E56" s="1"/>
      <c r="F56" s="34"/>
      <c r="G56" s="1">
        <v>72</v>
      </c>
      <c r="H56" s="1">
        <f>G56-I56</f>
        <v>30</v>
      </c>
      <c r="I56" s="1">
        <v>42</v>
      </c>
      <c r="J56" s="49"/>
      <c r="K56" s="5"/>
      <c r="L56" s="218"/>
      <c r="M56" s="146"/>
      <c r="N56" s="225"/>
      <c r="O56" s="297"/>
      <c r="P56" s="225"/>
      <c r="Q56" s="146"/>
      <c r="R56" s="225"/>
      <c r="S56" s="146"/>
      <c r="T56" s="297">
        <v>30</v>
      </c>
      <c r="U56" s="141">
        <v>42</v>
      </c>
      <c r="W56" s="180">
        <f t="shared" si="8"/>
        <v>72</v>
      </c>
    </row>
    <row r="57" spans="1:23" s="7" customFormat="1" ht="12.75" customHeight="1">
      <c r="A57" s="3" t="s">
        <v>202</v>
      </c>
      <c r="B57" s="11" t="s">
        <v>44</v>
      </c>
      <c r="C57" s="13"/>
      <c r="D57" s="15">
        <f>SUM(E57:G57)+K57</f>
        <v>18</v>
      </c>
      <c r="E57" s="1"/>
      <c r="F57" s="34"/>
      <c r="G57" s="34"/>
      <c r="H57" s="34"/>
      <c r="I57" s="34"/>
      <c r="J57" s="49"/>
      <c r="K57" s="5">
        <v>18</v>
      </c>
      <c r="L57" s="256"/>
      <c r="M57" s="223"/>
      <c r="N57" s="225"/>
      <c r="O57" s="297"/>
      <c r="P57" s="225"/>
      <c r="Q57" s="146"/>
      <c r="R57" s="225"/>
      <c r="S57" s="146"/>
      <c r="T57" s="434" t="s">
        <v>239</v>
      </c>
      <c r="U57" s="435"/>
      <c r="W57" s="180">
        <f t="shared" si="8"/>
        <v>0</v>
      </c>
    </row>
    <row r="58" spans="1:23" s="7" customFormat="1" ht="11.25">
      <c r="A58" s="18" t="s">
        <v>203</v>
      </c>
      <c r="B58" s="16" t="s">
        <v>190</v>
      </c>
      <c r="C58" s="58" t="s">
        <v>233</v>
      </c>
      <c r="D58" s="15">
        <f>SUM(E58:G58)+K58</f>
        <v>12</v>
      </c>
      <c r="E58" s="1">
        <v>12</v>
      </c>
      <c r="F58" s="34"/>
      <c r="G58" s="34"/>
      <c r="H58" s="34"/>
      <c r="I58" s="34"/>
      <c r="J58" s="49"/>
      <c r="K58" s="5"/>
      <c r="L58" s="256"/>
      <c r="M58" s="223"/>
      <c r="N58" s="225"/>
      <c r="O58" s="297"/>
      <c r="P58" s="225"/>
      <c r="Q58" s="146"/>
      <c r="R58" s="225"/>
      <c r="S58" s="146"/>
      <c r="T58" s="436"/>
      <c r="U58" s="437"/>
      <c r="W58" s="180">
        <f t="shared" si="8"/>
        <v>0</v>
      </c>
    </row>
    <row r="59" spans="1:23" s="142" customFormat="1" ht="22.5">
      <c r="A59" s="37" t="s">
        <v>204</v>
      </c>
      <c r="B59" s="144" t="s">
        <v>205</v>
      </c>
      <c r="C59" s="23"/>
      <c r="D59" s="32">
        <f>SUM(E59:G59)+K59</f>
        <v>216</v>
      </c>
      <c r="E59" s="51"/>
      <c r="F59" s="51"/>
      <c r="G59" s="51"/>
      <c r="H59" s="51"/>
      <c r="I59" s="51"/>
      <c r="J59" s="52"/>
      <c r="K59" s="232">
        <v>216</v>
      </c>
      <c r="L59" s="257"/>
      <c r="M59" s="227"/>
      <c r="N59" s="226"/>
      <c r="O59" s="305"/>
      <c r="P59" s="226"/>
      <c r="Q59" s="279"/>
      <c r="R59" s="226"/>
      <c r="S59" s="279"/>
      <c r="T59" s="438" t="s">
        <v>237</v>
      </c>
      <c r="U59" s="439"/>
      <c r="W59" s="180">
        <f>SUM(L59:T59)</f>
        <v>0</v>
      </c>
    </row>
    <row r="60" spans="1:23" s="7" customFormat="1" ht="21" customHeight="1" thickBot="1">
      <c r="A60" s="37" t="s">
        <v>215</v>
      </c>
      <c r="B60" s="156" t="s">
        <v>216</v>
      </c>
      <c r="C60" s="30"/>
      <c r="D60" s="15">
        <f>SUM(E60:G60)</f>
        <v>108</v>
      </c>
      <c r="E60" s="54"/>
      <c r="F60" s="44"/>
      <c r="G60" s="157">
        <v>108</v>
      </c>
      <c r="H60" s="157">
        <v>108</v>
      </c>
      <c r="I60" s="44"/>
      <c r="J60" s="55"/>
      <c r="K60" s="55"/>
      <c r="L60" s="258">
        <v>0</v>
      </c>
      <c r="M60" s="229"/>
      <c r="N60" s="228">
        <v>0</v>
      </c>
      <c r="O60" s="303">
        <v>0</v>
      </c>
      <c r="P60" s="228">
        <v>0</v>
      </c>
      <c r="Q60" s="261"/>
      <c r="R60" s="228">
        <v>0</v>
      </c>
      <c r="S60" s="261"/>
      <c r="T60" s="303">
        <v>0</v>
      </c>
      <c r="U60" s="261"/>
      <c r="W60" s="180">
        <f t="shared" si="8"/>
        <v>0</v>
      </c>
    </row>
    <row r="61" spans="2:23" s="7" customFormat="1" ht="12.75" customHeight="1">
      <c r="B61" s="211" t="s">
        <v>12</v>
      </c>
      <c r="C61" s="3"/>
      <c r="D61" s="230">
        <f>G61+K61+E61</f>
        <v>3816</v>
      </c>
      <c r="E61" s="210">
        <f>E9+E19+E23+E38</f>
        <v>108</v>
      </c>
      <c r="F61" s="210">
        <f>F9+F19+F23+F38</f>
        <v>0</v>
      </c>
      <c r="G61" s="210">
        <f>G9+G19+G23+G38+G60</f>
        <v>3114</v>
      </c>
      <c r="H61" s="210">
        <f>H9+H19+H23+H38+H60</f>
        <v>1102</v>
      </c>
      <c r="I61" s="210">
        <f>I9+I19+I23+I38</f>
        <v>1992</v>
      </c>
      <c r="J61" s="210">
        <f>J9+J19+J23+J38</f>
        <v>20</v>
      </c>
      <c r="K61" s="210">
        <f>K9+K19+K23+K38+K59</f>
        <v>594</v>
      </c>
      <c r="L61" s="239">
        <f>L9+L19+L38+L23</f>
        <v>276</v>
      </c>
      <c r="M61" s="239">
        <f aca="true" t="shared" si="14" ref="M61:U61">M9+M19+M38+M23</f>
        <v>336</v>
      </c>
      <c r="N61" s="239">
        <f t="shared" si="14"/>
        <v>262</v>
      </c>
      <c r="O61" s="239">
        <f t="shared" si="14"/>
        <v>494</v>
      </c>
      <c r="P61" s="239">
        <f t="shared" si="14"/>
        <v>142</v>
      </c>
      <c r="Q61" s="239">
        <f t="shared" si="14"/>
        <v>398</v>
      </c>
      <c r="R61" s="239">
        <f t="shared" si="14"/>
        <v>162</v>
      </c>
      <c r="S61" s="239">
        <f t="shared" si="14"/>
        <v>522</v>
      </c>
      <c r="T61" s="234">
        <f>T9+T19+T38+T23</f>
        <v>102</v>
      </c>
      <c r="U61" s="234">
        <f t="shared" si="14"/>
        <v>312</v>
      </c>
      <c r="W61" s="308">
        <f>SUM(L61:U61)</f>
        <v>3006</v>
      </c>
    </row>
    <row r="62" spans="1:23" s="7" customFormat="1" ht="12.75" customHeight="1">
      <c r="A62" s="45"/>
      <c r="B62" s="46" t="s">
        <v>50</v>
      </c>
      <c r="C62" s="29"/>
      <c r="D62" s="230">
        <f>G62+K62+E62</f>
        <v>3816</v>
      </c>
      <c r="E62" s="47">
        <v>108</v>
      </c>
      <c r="F62" s="47">
        <v>0</v>
      </c>
      <c r="G62" s="38">
        <v>3114</v>
      </c>
      <c r="H62" s="38">
        <v>1094</v>
      </c>
      <c r="I62" s="38">
        <v>2000</v>
      </c>
      <c r="J62" s="47">
        <v>20</v>
      </c>
      <c r="K62" s="38">
        <v>594</v>
      </c>
      <c r="L62" s="440">
        <f>36*L6</f>
        <v>612</v>
      </c>
      <c r="M62" s="441"/>
      <c r="N62" s="440">
        <f>36*N6</f>
        <v>756</v>
      </c>
      <c r="O62" s="441"/>
      <c r="P62" s="440">
        <f>36*P6</f>
        <v>540</v>
      </c>
      <c r="Q62" s="441"/>
      <c r="R62" s="440">
        <f>36*R6</f>
        <v>684</v>
      </c>
      <c r="S62" s="441"/>
      <c r="T62" s="440">
        <f>36*T6</f>
        <v>414</v>
      </c>
      <c r="U62" s="441"/>
      <c r="W62" s="180">
        <f>SUM(L62:T62)</f>
        <v>3006</v>
      </c>
    </row>
    <row r="63" spans="1:23" s="7" customFormat="1" ht="12.75" customHeight="1">
      <c r="A63" s="45"/>
      <c r="B63" s="160" t="s">
        <v>225</v>
      </c>
      <c r="C63" s="9"/>
      <c r="D63" s="161">
        <f>D62-D61</f>
        <v>0</v>
      </c>
      <c r="E63" s="161">
        <f aca="true" t="shared" si="15" ref="E63:K63">E62-E61</f>
        <v>0</v>
      </c>
      <c r="F63" s="161">
        <f t="shared" si="15"/>
        <v>0</v>
      </c>
      <c r="G63" s="161">
        <f t="shared" si="15"/>
        <v>0</v>
      </c>
      <c r="H63" s="161">
        <f t="shared" si="15"/>
        <v>-8</v>
      </c>
      <c r="I63" s="161">
        <f t="shared" si="15"/>
        <v>8</v>
      </c>
      <c r="J63" s="161">
        <f t="shared" si="15"/>
        <v>0</v>
      </c>
      <c r="K63" s="161">
        <f t="shared" si="15"/>
        <v>0</v>
      </c>
      <c r="L63" s="428">
        <f>L61+M61</f>
        <v>612</v>
      </c>
      <c r="M63" s="428"/>
      <c r="N63" s="428">
        <f>N61+O61</f>
        <v>756</v>
      </c>
      <c r="O63" s="428"/>
      <c r="P63" s="428">
        <f>P61+Q61</f>
        <v>540</v>
      </c>
      <c r="Q63" s="428"/>
      <c r="R63" s="428">
        <f>R61+S61</f>
        <v>684</v>
      </c>
      <c r="S63" s="428"/>
      <c r="T63" s="428">
        <f>T61+U61</f>
        <v>414</v>
      </c>
      <c r="U63" s="428"/>
      <c r="W63" s="180">
        <f>SUM(L63:T63)</f>
        <v>3006</v>
      </c>
    </row>
    <row r="64" spans="1:23" s="4" customFormat="1" ht="12.75">
      <c r="A64" s="131"/>
      <c r="C64" s="131"/>
      <c r="D64" s="164" t="s">
        <v>232</v>
      </c>
      <c r="E64" s="4" t="s">
        <v>233</v>
      </c>
      <c r="F64" s="4" t="s">
        <v>231</v>
      </c>
      <c r="G64" s="4" t="s">
        <v>228</v>
      </c>
      <c r="H64" s="4" t="s">
        <v>229</v>
      </c>
      <c r="I64" s="231" t="s">
        <v>230</v>
      </c>
      <c r="J64" s="231"/>
      <c r="K64" s="166"/>
      <c r="L64" s="429">
        <f>L62-L63</f>
        <v>0</v>
      </c>
      <c r="M64" s="429"/>
      <c r="N64" s="429">
        <f>N62-N63</f>
        <v>0</v>
      </c>
      <c r="O64" s="429"/>
      <c r="P64" s="429">
        <f>P62-P63</f>
        <v>0</v>
      </c>
      <c r="Q64" s="429"/>
      <c r="R64" s="429">
        <f>R62-R63</f>
        <v>0</v>
      </c>
      <c r="S64" s="429"/>
      <c r="T64" s="429">
        <f>T62-T63</f>
        <v>0</v>
      </c>
      <c r="U64" s="429"/>
      <c r="W64" s="182"/>
    </row>
    <row r="65" spans="1:23" s="4" customFormat="1" ht="12.75">
      <c r="A65" s="335"/>
      <c r="B65" s="335"/>
      <c r="C65" s="335"/>
      <c r="D65" s="335"/>
      <c r="E65" s="335"/>
      <c r="F65" s="335"/>
      <c r="G65" s="335"/>
      <c r="H65" s="131"/>
      <c r="I65" s="336"/>
      <c r="J65" s="336"/>
      <c r="K65" s="167"/>
      <c r="L65" s="164"/>
      <c r="M65" s="164"/>
      <c r="N65" s="164"/>
      <c r="O65" s="164"/>
      <c r="P65" s="164"/>
      <c r="Q65" s="164"/>
      <c r="R65" s="168"/>
      <c r="S65" s="168"/>
      <c r="T65" s="168"/>
      <c r="U65" s="168"/>
      <c r="W65" s="182"/>
    </row>
    <row r="66" spans="1:23" s="4" customFormat="1" ht="12.75">
      <c r="A66" s="131"/>
      <c r="B66" s="131"/>
      <c r="C66" s="131"/>
      <c r="D66" s="164"/>
      <c r="E66" s="70"/>
      <c r="F66" s="165"/>
      <c r="G66" s="131"/>
      <c r="H66" s="131"/>
      <c r="I66" s="344"/>
      <c r="J66" s="344"/>
      <c r="K66" s="169"/>
      <c r="L66" s="162"/>
      <c r="M66" s="162"/>
      <c r="N66" s="162"/>
      <c r="O66" s="162"/>
      <c r="P66" s="162"/>
      <c r="Q66" s="162"/>
      <c r="R66" s="163"/>
      <c r="S66" s="163"/>
      <c r="T66" s="163"/>
      <c r="U66" s="163"/>
      <c r="W66" s="182"/>
    </row>
    <row r="67" spans="1:23" s="4" customFormat="1" ht="12.75">
      <c r="A67" s="131"/>
      <c r="B67" s="131"/>
      <c r="C67" s="312"/>
      <c r="D67" s="312"/>
      <c r="E67" s="70"/>
      <c r="F67" s="165"/>
      <c r="G67" s="131"/>
      <c r="H67" s="131"/>
      <c r="I67" s="344"/>
      <c r="J67" s="344"/>
      <c r="K67" s="169"/>
      <c r="L67" s="162"/>
      <c r="M67" s="162"/>
      <c r="N67" s="162"/>
      <c r="O67" s="162"/>
      <c r="P67" s="162"/>
      <c r="Q67" s="162"/>
      <c r="R67" s="163"/>
      <c r="S67" s="163"/>
      <c r="T67" s="163"/>
      <c r="U67" s="163"/>
      <c r="W67" s="182"/>
    </row>
    <row r="68" spans="1:23" s="4" customFormat="1" ht="12.75">
      <c r="A68" s="313"/>
      <c r="B68" s="313"/>
      <c r="C68" s="164"/>
      <c r="D68" s="164"/>
      <c r="E68" s="70"/>
      <c r="F68" s="165"/>
      <c r="G68" s="131"/>
      <c r="H68" s="131"/>
      <c r="I68" s="344"/>
      <c r="J68" s="344"/>
      <c r="K68" s="169"/>
      <c r="L68" s="162"/>
      <c r="M68" s="162"/>
      <c r="N68" s="162"/>
      <c r="O68" s="162"/>
      <c r="P68" s="162"/>
      <c r="Q68" s="162"/>
      <c r="R68" s="163"/>
      <c r="S68" s="163"/>
      <c r="T68" s="163"/>
      <c r="U68" s="163"/>
      <c r="W68" s="182"/>
    </row>
    <row r="69" spans="1:23" s="4" customFormat="1" ht="26.25" customHeight="1">
      <c r="A69" s="170"/>
      <c r="B69" s="171"/>
      <c r="C69" s="311"/>
      <c r="D69" s="311"/>
      <c r="E69" s="70"/>
      <c r="F69" s="165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72"/>
      <c r="S69" s="172"/>
      <c r="T69" s="172"/>
      <c r="U69" s="172"/>
      <c r="W69" s="182"/>
    </row>
    <row r="70" spans="1:23" s="4" customFormat="1" ht="26.25" customHeight="1">
      <c r="A70" s="170"/>
      <c r="B70" s="171"/>
      <c r="C70" s="311"/>
      <c r="D70" s="311"/>
      <c r="E70" s="70"/>
      <c r="F70" s="165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72"/>
      <c r="S70" s="172"/>
      <c r="T70" s="172"/>
      <c r="U70" s="172"/>
      <c r="W70" s="182"/>
    </row>
    <row r="71" spans="1:23" s="4" customFormat="1" ht="26.25" customHeight="1">
      <c r="A71" s="170"/>
      <c r="B71" s="171"/>
      <c r="C71" s="311"/>
      <c r="D71" s="311"/>
      <c r="E71" s="70"/>
      <c r="F71" s="165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72"/>
      <c r="S71" s="172"/>
      <c r="T71" s="172"/>
      <c r="U71" s="172"/>
      <c r="W71" s="182"/>
    </row>
    <row r="72" spans="1:23" s="4" customFormat="1" ht="26.25" customHeight="1">
      <c r="A72" s="170"/>
      <c r="B72" s="171"/>
      <c r="C72" s="311"/>
      <c r="D72" s="311"/>
      <c r="E72" s="70"/>
      <c r="F72" s="165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72"/>
      <c r="S72" s="172"/>
      <c r="T72" s="172"/>
      <c r="U72" s="172"/>
      <c r="W72" s="182"/>
    </row>
    <row r="73" spans="1:23" s="4" customFormat="1" ht="26.25" customHeight="1">
      <c r="A73" s="170"/>
      <c r="B73" s="171"/>
      <c r="C73" s="311"/>
      <c r="D73" s="311"/>
      <c r="E73" s="70"/>
      <c r="F73" s="165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72"/>
      <c r="S73" s="172"/>
      <c r="T73" s="172"/>
      <c r="U73" s="172"/>
      <c r="W73" s="182"/>
    </row>
    <row r="74" spans="1:23" s="4" customFormat="1" ht="26.25" customHeight="1">
      <c r="A74" s="170"/>
      <c r="B74" s="171"/>
      <c r="C74" s="311"/>
      <c r="D74" s="311"/>
      <c r="E74" s="70"/>
      <c r="F74" s="165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72"/>
      <c r="S74" s="172"/>
      <c r="T74" s="172"/>
      <c r="U74" s="172"/>
      <c r="W74" s="182"/>
    </row>
    <row r="75" spans="1:23" s="4" customFormat="1" ht="23.25" customHeight="1">
      <c r="A75" s="315"/>
      <c r="B75" s="315"/>
      <c r="C75" s="310"/>
      <c r="D75" s="310"/>
      <c r="E75" s="70"/>
      <c r="F75" s="165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72"/>
      <c r="S75" s="172"/>
      <c r="T75" s="172"/>
      <c r="U75" s="172"/>
      <c r="W75" s="182"/>
    </row>
    <row r="76" spans="1:23" s="4" customFormat="1" ht="23.25" customHeight="1">
      <c r="A76" s="170"/>
      <c r="B76" s="171"/>
      <c r="C76" s="310"/>
      <c r="D76" s="310"/>
      <c r="E76" s="70"/>
      <c r="F76" s="165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72"/>
      <c r="S76" s="172"/>
      <c r="T76" s="172"/>
      <c r="U76" s="172"/>
      <c r="W76" s="182"/>
    </row>
    <row r="77" spans="1:23" s="4" customFormat="1" ht="23.25" customHeight="1">
      <c r="A77" s="170"/>
      <c r="B77" s="171"/>
      <c r="C77" s="310"/>
      <c r="D77" s="310"/>
      <c r="E77" s="70"/>
      <c r="F77" s="165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72"/>
      <c r="S77" s="172"/>
      <c r="T77" s="172"/>
      <c r="U77" s="172"/>
      <c r="W77" s="182"/>
    </row>
    <row r="78" spans="1:23" s="4" customFormat="1" ht="17.25" customHeight="1">
      <c r="A78" s="170"/>
      <c r="B78" s="171"/>
      <c r="C78" s="310"/>
      <c r="D78" s="310"/>
      <c r="E78" s="70"/>
      <c r="F78" s="165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72"/>
      <c r="S78" s="172"/>
      <c r="T78" s="172"/>
      <c r="U78" s="172"/>
      <c r="W78" s="182"/>
    </row>
    <row r="79" spans="1:23" s="4" customFormat="1" ht="17.25" customHeight="1">
      <c r="A79" s="170"/>
      <c r="B79" s="171"/>
      <c r="C79" s="310"/>
      <c r="D79" s="310"/>
      <c r="E79" s="70"/>
      <c r="F79" s="165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72"/>
      <c r="S79" s="172"/>
      <c r="T79" s="172"/>
      <c r="U79" s="172"/>
      <c r="W79" s="182"/>
    </row>
    <row r="80" spans="1:23" s="4" customFormat="1" ht="26.25" customHeight="1">
      <c r="A80" s="173"/>
      <c r="B80" s="171"/>
      <c r="C80" s="310"/>
      <c r="D80" s="310"/>
      <c r="E80" s="70"/>
      <c r="F80" s="165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72"/>
      <c r="S80" s="172"/>
      <c r="T80" s="172"/>
      <c r="U80" s="172"/>
      <c r="W80" s="182"/>
    </row>
    <row r="81" spans="1:23" s="4" customFormat="1" ht="16.5" customHeight="1">
      <c r="A81" s="170"/>
      <c r="B81" s="171"/>
      <c r="C81" s="310"/>
      <c r="D81" s="310"/>
      <c r="E81" s="70"/>
      <c r="F81" s="165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72"/>
      <c r="S81" s="172"/>
      <c r="T81" s="172"/>
      <c r="U81" s="172"/>
      <c r="W81" s="182"/>
    </row>
    <row r="82" spans="1:23" s="4" customFormat="1" ht="12.75">
      <c r="A82" s="170"/>
      <c r="B82" s="174"/>
      <c r="C82" s="311"/>
      <c r="D82" s="311"/>
      <c r="E82" s="70"/>
      <c r="F82" s="165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72"/>
      <c r="S82" s="172"/>
      <c r="T82" s="172"/>
      <c r="U82" s="172"/>
      <c r="W82" s="182"/>
    </row>
    <row r="83" spans="1:23" s="4" customFormat="1" ht="16.5" customHeight="1">
      <c r="A83" s="314"/>
      <c r="B83" s="314"/>
      <c r="C83" s="312"/>
      <c r="D83" s="312"/>
      <c r="E83" s="70"/>
      <c r="F83" s="165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72"/>
      <c r="S83" s="172"/>
      <c r="T83" s="172"/>
      <c r="U83" s="172"/>
      <c r="W83" s="182"/>
    </row>
    <row r="84" spans="1:23" s="4" customFormat="1" ht="20.25" customHeight="1">
      <c r="A84" s="131"/>
      <c r="B84" s="175"/>
      <c r="C84" s="131"/>
      <c r="D84" s="164"/>
      <c r="E84" s="70"/>
      <c r="F84" s="165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72"/>
      <c r="S84" s="172"/>
      <c r="T84" s="172"/>
      <c r="U84" s="172"/>
      <c r="W84" s="182"/>
    </row>
    <row r="85" spans="1:23" s="4" customFormat="1" ht="12.75">
      <c r="A85" s="131"/>
      <c r="B85" s="175"/>
      <c r="C85" s="131"/>
      <c r="D85" s="164"/>
      <c r="E85" s="70"/>
      <c r="F85" s="165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72"/>
      <c r="S85" s="172"/>
      <c r="T85" s="172"/>
      <c r="U85" s="172"/>
      <c r="W85" s="182"/>
    </row>
    <row r="86" spans="6:23" s="4" customFormat="1" ht="12.75">
      <c r="F86" s="165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72"/>
      <c r="S86" s="172"/>
      <c r="T86" s="172"/>
      <c r="U86" s="172"/>
      <c r="W86" s="182"/>
    </row>
    <row r="87" spans="1:23" s="4" customFormat="1" ht="12.75">
      <c r="A87" s="131"/>
      <c r="B87" s="176"/>
      <c r="D87" s="73"/>
      <c r="F87" s="165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72"/>
      <c r="S87" s="172"/>
      <c r="T87" s="172"/>
      <c r="U87" s="172"/>
      <c r="W87" s="182"/>
    </row>
    <row r="88" spans="1:23" s="4" customFormat="1" ht="12.75">
      <c r="A88" s="131"/>
      <c r="B88" s="177"/>
      <c r="C88" s="131"/>
      <c r="D88" s="131"/>
      <c r="E88" s="70"/>
      <c r="F88" s="165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72"/>
      <c r="S88" s="172"/>
      <c r="T88" s="172"/>
      <c r="U88" s="172"/>
      <c r="W88" s="182"/>
    </row>
    <row r="89" spans="1:23" s="4" customFormat="1" ht="12.75">
      <c r="A89" s="131"/>
      <c r="B89" s="131"/>
      <c r="C89" s="131"/>
      <c r="D89" s="164"/>
      <c r="E89" s="70"/>
      <c r="F89" s="165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72"/>
      <c r="S89" s="172"/>
      <c r="T89" s="172"/>
      <c r="U89" s="172"/>
      <c r="W89" s="182"/>
    </row>
    <row r="90" spans="1:23" s="7" customFormat="1" ht="12.75">
      <c r="A90"/>
      <c r="B90"/>
      <c r="C90"/>
      <c r="D90" s="48"/>
      <c r="E90" s="53"/>
      <c r="F90" s="92"/>
      <c r="G90"/>
      <c r="H90"/>
      <c r="I90"/>
      <c r="J90"/>
      <c r="K90"/>
      <c r="L90"/>
      <c r="M90"/>
      <c r="N90"/>
      <c r="O90"/>
      <c r="P90"/>
      <c r="Q90"/>
      <c r="R90" s="40"/>
      <c r="S90" s="40"/>
      <c r="T90" s="40"/>
      <c r="U90" s="40"/>
      <c r="W90" s="180"/>
    </row>
    <row r="91" spans="1:23" s="7" customFormat="1" ht="12.75">
      <c r="A91"/>
      <c r="B91"/>
      <c r="C91"/>
      <c r="D91" s="48"/>
      <c r="E91" s="53"/>
      <c r="F91" s="92"/>
      <c r="G91"/>
      <c r="H91"/>
      <c r="I91"/>
      <c r="J91"/>
      <c r="K91"/>
      <c r="L91"/>
      <c r="M91"/>
      <c r="N91"/>
      <c r="O91"/>
      <c r="P91"/>
      <c r="Q91"/>
      <c r="R91" s="40"/>
      <c r="S91" s="40"/>
      <c r="T91" s="40"/>
      <c r="U91" s="40"/>
      <c r="W91" s="180"/>
    </row>
    <row r="92" spans="1:23" s="7" customFormat="1" ht="12.75">
      <c r="A92"/>
      <c r="B92"/>
      <c r="C92"/>
      <c r="D92" s="48"/>
      <c r="E92" s="53"/>
      <c r="F92" s="92"/>
      <c r="G92"/>
      <c r="H92"/>
      <c r="I92"/>
      <c r="J92"/>
      <c r="K92"/>
      <c r="L92"/>
      <c r="M92"/>
      <c r="N92"/>
      <c r="O92"/>
      <c r="P92"/>
      <c r="Q92"/>
      <c r="R92" s="40"/>
      <c r="S92" s="40"/>
      <c r="T92" s="40"/>
      <c r="U92" s="40"/>
      <c r="W92" s="180"/>
    </row>
    <row r="93" spans="1:23" s="7" customFormat="1" ht="12.75" hidden="1">
      <c r="A93"/>
      <c r="B93"/>
      <c r="C93"/>
      <c r="D93" s="48"/>
      <c r="E93" s="53"/>
      <c r="F93" s="92"/>
      <c r="G93"/>
      <c r="H93"/>
      <c r="I93"/>
      <c r="J93"/>
      <c r="K93"/>
      <c r="L93"/>
      <c r="M93"/>
      <c r="N93"/>
      <c r="O93"/>
      <c r="P93"/>
      <c r="Q93"/>
      <c r="R93" s="40"/>
      <c r="S93" s="40"/>
      <c r="T93" s="40"/>
      <c r="U93" s="40"/>
      <c r="W93" s="180"/>
    </row>
    <row r="94" spans="1:23" s="7" customFormat="1" ht="12.75">
      <c r="A94"/>
      <c r="B94"/>
      <c r="C94"/>
      <c r="D94" s="48"/>
      <c r="E94" s="53"/>
      <c r="F94" s="92"/>
      <c r="G94"/>
      <c r="H94"/>
      <c r="I94"/>
      <c r="J94"/>
      <c r="K94"/>
      <c r="L94"/>
      <c r="M94"/>
      <c r="N94"/>
      <c r="O94"/>
      <c r="P94"/>
      <c r="Q94"/>
      <c r="R94" s="40"/>
      <c r="S94" s="40"/>
      <c r="T94" s="40"/>
      <c r="U94" s="40"/>
      <c r="W94" s="180"/>
    </row>
    <row r="95" spans="1:23" s="7" customFormat="1" ht="12.75">
      <c r="A95"/>
      <c r="B95"/>
      <c r="C95"/>
      <c r="D95" s="48"/>
      <c r="E95" s="53"/>
      <c r="F95" s="92"/>
      <c r="G95"/>
      <c r="H95"/>
      <c r="I95"/>
      <c r="J95"/>
      <c r="K95"/>
      <c r="L95"/>
      <c r="M95"/>
      <c r="N95"/>
      <c r="O95"/>
      <c r="P95"/>
      <c r="Q95"/>
      <c r="R95" s="40"/>
      <c r="S95" s="40"/>
      <c r="T95" s="40"/>
      <c r="U95" s="40"/>
      <c r="W95" s="180"/>
    </row>
  </sheetData>
  <sheetProtection/>
  <mergeCells count="85">
    <mergeCell ref="B1:V1"/>
    <mergeCell ref="A2:A7"/>
    <mergeCell ref="B2:B7"/>
    <mergeCell ref="C2:C7"/>
    <mergeCell ref="D2:D7"/>
    <mergeCell ref="E2:K2"/>
    <mergeCell ref="L2:U3"/>
    <mergeCell ref="E3:E7"/>
    <mergeCell ref="F3:F7"/>
    <mergeCell ref="G3:K3"/>
    <mergeCell ref="G4:G7"/>
    <mergeCell ref="H4:K4"/>
    <mergeCell ref="L4:O4"/>
    <mergeCell ref="P4:S4"/>
    <mergeCell ref="T4:U4"/>
    <mergeCell ref="H5:H7"/>
    <mergeCell ref="I5:I7"/>
    <mergeCell ref="J5:J7"/>
    <mergeCell ref="K5:K7"/>
    <mergeCell ref="L5:M5"/>
    <mergeCell ref="N5:O5"/>
    <mergeCell ref="P5:Q5"/>
    <mergeCell ref="R5:S5"/>
    <mergeCell ref="T5:U5"/>
    <mergeCell ref="L6:M6"/>
    <mergeCell ref="N6:O6"/>
    <mergeCell ref="P6:Q6"/>
    <mergeCell ref="R6:S6"/>
    <mergeCell ref="T6:U6"/>
    <mergeCell ref="L7:M7"/>
    <mergeCell ref="N7:O7"/>
    <mergeCell ref="P7:Q7"/>
    <mergeCell ref="R7:S7"/>
    <mergeCell ref="T7:U7"/>
    <mergeCell ref="L8:M8"/>
    <mergeCell ref="C40:C41"/>
    <mergeCell ref="E40:E41"/>
    <mergeCell ref="N42:O42"/>
    <mergeCell ref="R43:S43"/>
    <mergeCell ref="T49:U49"/>
    <mergeCell ref="P43:Q43"/>
    <mergeCell ref="T50:U50"/>
    <mergeCell ref="R53:S53"/>
    <mergeCell ref="T57:U57"/>
    <mergeCell ref="T58:U58"/>
    <mergeCell ref="T59:U59"/>
    <mergeCell ref="L62:M62"/>
    <mergeCell ref="N62:O62"/>
    <mergeCell ref="P62:Q62"/>
    <mergeCell ref="R62:S62"/>
    <mergeCell ref="T62:U62"/>
    <mergeCell ref="L63:M63"/>
    <mergeCell ref="N63:O63"/>
    <mergeCell ref="P63:Q63"/>
    <mergeCell ref="R63:S63"/>
    <mergeCell ref="T63:U63"/>
    <mergeCell ref="L64:M64"/>
    <mergeCell ref="N64:O64"/>
    <mergeCell ref="P64:Q64"/>
    <mergeCell ref="R64:S64"/>
    <mergeCell ref="T64:U64"/>
    <mergeCell ref="A65:G65"/>
    <mergeCell ref="I65:J65"/>
    <mergeCell ref="I66:J66"/>
    <mergeCell ref="C67:D67"/>
    <mergeCell ref="I67:J67"/>
    <mergeCell ref="A68:B68"/>
    <mergeCell ref="I68:J68"/>
    <mergeCell ref="C79:D79"/>
    <mergeCell ref="C69:D69"/>
    <mergeCell ref="C70:D70"/>
    <mergeCell ref="C71:D71"/>
    <mergeCell ref="C72:D72"/>
    <mergeCell ref="C73:D73"/>
    <mergeCell ref="C74:D74"/>
    <mergeCell ref="C80:D80"/>
    <mergeCell ref="C81:D81"/>
    <mergeCell ref="C82:D82"/>
    <mergeCell ref="A83:B83"/>
    <mergeCell ref="C83:D83"/>
    <mergeCell ref="A75:B75"/>
    <mergeCell ref="C75:D75"/>
    <mergeCell ref="C76:D76"/>
    <mergeCell ref="C77:D77"/>
    <mergeCell ref="C78:D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Танечка</cp:lastModifiedBy>
  <cp:lastPrinted>2022-10-20T01:29:17Z</cp:lastPrinted>
  <dcterms:created xsi:type="dcterms:W3CDTF">2006-07-02T12:53:50Z</dcterms:created>
  <dcterms:modified xsi:type="dcterms:W3CDTF">2022-10-31T07:21:38Z</dcterms:modified>
  <cp:category/>
  <cp:version/>
  <cp:contentType/>
  <cp:contentStatus/>
</cp:coreProperties>
</file>